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创建方案" sheetId="14" r:id="rId1"/>
    <sheet name="中央资金" sheetId="1" state="hidden" r:id="rId2"/>
    <sheet name="Sheet1" sheetId="15" state="hidden" r:id="rId3"/>
  </sheets>
  <definedNames>
    <definedName name="_xlnm._FilterDatabase" localSheetId="0" hidden="1">创建方案!$A$5:$R$10</definedName>
    <definedName name="_xlnm._FilterDatabase" localSheetId="1" hidden="1">中央资金!$A$4:$J$21</definedName>
    <definedName name="_xlnm.Print_Area" localSheetId="0">创建方案!$A$1:$J$24</definedName>
    <definedName name="_xlnm.Print_Titles" localSheetId="0">创建方案!$2:$4</definedName>
    <definedName name="_xlnm.Print_Titles" localSheetId="1">中央资金!$3:$4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<sst xmlns="http://schemas.openxmlformats.org/spreadsheetml/2006/main" count="192" uniqueCount="134">
  <si>
    <t>中央财政奖补资金支付项目一览表
                                                                                                                      单位：万元</t>
  </si>
  <si>
    <t>序号</t>
  </si>
  <si>
    <t>项目名称</t>
  </si>
  <si>
    <t>建设主体</t>
  </si>
  <si>
    <t>建设内容和规模</t>
  </si>
  <si>
    <t>中央财政奖补资金支持建设内容</t>
  </si>
  <si>
    <t>支持方式</t>
  </si>
  <si>
    <t>支持金额</t>
  </si>
  <si>
    <t>年度资金使用计划（万元）</t>
  </si>
  <si>
    <t>建设时间</t>
  </si>
  <si>
    <t>2024年</t>
  </si>
  <si>
    <t>2026年</t>
  </si>
  <si>
    <t>合计</t>
  </si>
  <si>
    <t>一</t>
  </si>
  <si>
    <t>生产能力提升工程</t>
  </si>
  <si>
    <t>原州区高品质冷凉蔬菜标准化基地建设项目</t>
  </si>
  <si>
    <t>宁夏正原沅农业科技有限公司、固原市原州区众丰种植专业合作社、宁夏四和农业发展有限公司、固原丰乐园农业科技有限公司等农业经营主体</t>
  </si>
  <si>
    <t>项目每年建设集中连片标准化露地冷凉蔬菜2.5万亩；每年完成标准化设施蔬菜种植1.5万亩。对集中连片种植冷凉蔬菜100亩以上的经营主体验收合格后进行补贴，每个经营主体补贴不超过20万元。</t>
  </si>
  <si>
    <t xml:space="preserve">中央财政奖补资金主要用于对集中连片种植100亩以上冷凉蔬菜的经营主体和种植大户验收合格后进行补贴，每个经营主体补贴不超过20万元；2024年计划补贴1.3万亩，2026年计划补贴0.45万亩。
</t>
  </si>
  <si>
    <t>以奖代补</t>
  </si>
  <si>
    <t>2024-2026年</t>
  </si>
  <si>
    <t>原州区现代设施农业提升项目</t>
  </si>
  <si>
    <t>农技中心</t>
  </si>
  <si>
    <t>对三营镇、头营镇、彭堡镇600栋日光温室进行改造提升。主要改造内容包括改造提升日光温室墙体、钢骨架、后屋面及缓冲间，棚内电路改造、阳光带整修。</t>
  </si>
  <si>
    <t>中央财政奖补资金主要用于对日光温室进行改造，主要改造内容包括改造提升日光温室墙体、钢骨架、后屋面及缓冲间，棚内电路改造、阳光带整修。其中2024年对头营镇圆德村、泉港村293栋日光温室进行改造提升。2025-2026年，对原州区设施农业园区307栋日光温室进行改造提升。</t>
  </si>
  <si>
    <t>直接投资</t>
  </si>
  <si>
    <t>原州区设施蔬菜生产基地建设项目</t>
  </si>
  <si>
    <t>齐力合作社、原州区鑫蕊花卉苗木种植专业合作社、原州区手拉手土地股份专业合作社等经营主体</t>
  </si>
  <si>
    <t>在头营镇新建全钢架连栋拱棚700亩，彭堡镇新建全钢架连栋拱棚600亩，对集中连片建设200亩以上的合经营主体验收合格后给予补贴，用于设施冷凉蔬菜产业发展。</t>
  </si>
  <si>
    <t xml:space="preserve">中央财政奖补资金主要用于在产业园内确定的重点设施冷凉蔬菜产业带上，支持新建全钢架连栋拱棚，对集中连片建设200亩以上的合经营主体验收合格后给予补贴。其中2024年计划补贴700亩；2026年计划补贴600亩。
</t>
  </si>
  <si>
    <t>先建后补</t>
  </si>
  <si>
    <t>二</t>
  </si>
  <si>
    <t>产业融合延链工程</t>
  </si>
  <si>
    <t>原州区设施鱼菜综合种养绿色产业发展示范基地改造提升项目</t>
  </si>
  <si>
    <t>固原市丰和渔业科技有限公司</t>
  </si>
  <si>
    <t xml:space="preserve">利用水产养殖尾水发酵技术改良盐碱地100亩种植冷凉蔬菜，建设尾水发酵池500立方米；改造标准化池塘80亩，包括底部防漏水PE膜铺设及护坡60000平米；池坝砂石铺设8000平米，铺设管道4000米，输送养殖尾水，灌溉冷凉蔬菜。
</t>
  </si>
  <si>
    <t>中央财政奖补资金主要用于利用水产养殖尾水发酵技术改良盐碱地100亩种植冷凉蔬菜，铺设管道2000米，输送养殖尾水，灌溉冷凉蔬菜，建设尾水发酵池500立方米。</t>
  </si>
  <si>
    <t>原州区食用菌智能化产业链建设项目</t>
  </si>
  <si>
    <t>宁夏祥川食用菌有限公司</t>
  </si>
  <si>
    <t>建设培养室2万平方米，出菇车间2万平方米，生产车间1万平方米，配套相关生产设施 ；建设堆料场2万平方米，包装车间5000平方米、仓库5000平方米、办公楼4000平方米，年产3300万袋鹿茸菇菌棒，产出食用菌16500吨；建设栽培食用菌20万袋生产设施；建设年产10000吨食用菌深加工厂及年产30000吨有机化肥厂。</t>
  </si>
  <si>
    <t>中央财政奖补资金主要用于建设生产车间及购买配套生产设备。其中：2024年计划建设鹿茸菇菌棒生产车间及配套设施设备，包括锅炉设备、灭菌柜、拌料装袋设备、粉碎设备、自动输送设备、装载机等；2025-2026年支持建设培养室、出菇车间及配套设施设备,包括装载机、接种设备、发酵罐、净化设备、供气设备、加湿器、叉车、制冷设备、光控设备、自动化控制系统设备、烘干设备等。</t>
  </si>
  <si>
    <t>折股量化</t>
  </si>
  <si>
    <t>原州区蔬菜产品加工能力改造提升工程</t>
  </si>
  <si>
    <t>宁夏众丰农业科技有限公司、宁夏四和农业发展有限公司</t>
  </si>
  <si>
    <t>改造提升交易凉棚5600㎡，配套40吨制冰机组一套，更换提升冷藏库压缩机、分机，改造提升冷藏库地坪、月台及用电线路，新建蔬菜分拣车间300㎡，购置蔬菜分拣包装流水线两套，改造提升蔬菜集散中心10000㎡地坪及蔬菜集散中心信息安全建设；更换制冷系统6套，搭建管理学习平台。</t>
  </si>
  <si>
    <t>中央财政奖补资金主要用于改造提升交易凉棚5600㎡，配套40吨制冰机组一套，蔬菜分拣包装流水线一套。</t>
  </si>
  <si>
    <t xml:space="preserve">
折股量化</t>
  </si>
  <si>
    <t>原州区牛羊肉特色产品精深加工项目</t>
  </si>
  <si>
    <t>宁夏伊鑫瑞肉制品销售有限公司</t>
  </si>
  <si>
    <t>建设牛羊肉屠宰场、精深分割加工车间一座，包括钢结构整体、分割轨道、上下水改造、消防设施、分割流水线、加工切割机、包装设备、生产车间操作台、内外包装箱、排酸库、速冻库、成品库、熟食（预制菜）车间设备等。</t>
  </si>
  <si>
    <t>中央财政奖补资金主要用于建设牛羊肉屠宰、精深分割加工车间钢结构整体及分割轨道、上下水改造、分割流水线、加工设备、包装设备、生产车间操作台、内外包装箱、排酸库、速冻库、成品库。</t>
  </si>
  <si>
    <t>2024年-2026年</t>
  </si>
  <si>
    <t>原州区特色农产品生产加工工厂化项目 （ 一期 ）</t>
  </si>
  <si>
    <t>宁夏福苑生态农业科技开发有限公司</t>
  </si>
  <si>
    <t>建设预制菜加工车间6600平方米，并配套相关的设施设备。</t>
  </si>
  <si>
    <t>中央财政奖补资金主要用于预制菜加工车间建设并配备相关设备。</t>
  </si>
  <si>
    <t>三</t>
  </si>
  <si>
    <t>科技信息示范工程</t>
  </si>
  <si>
    <t>原州区良种良法示范推广基地建设项目</t>
  </si>
  <si>
    <t>每年建设蔬菜新品种展示试验示范基地30亩、秸秆生物反应堆技术示范基地200亩、蚯蚓生物循环套种套养技术示范基地100亩，推广“三零技术”绿色生产模式700亩以上、推广水肥一体化技术50亩。中央奖补资金计划三年内用于推广“三零技术”绿色生产模式1200亩以上。</t>
  </si>
  <si>
    <t>中央奖补资金主要用于推广“三零技术”绿色生产模式补贴，按照自治区标准，验收合格后进行补贴，计划每年补贴400亩以上，三年共补贴1200亩以上。</t>
  </si>
  <si>
    <t>四</t>
  </si>
  <si>
    <t>绿色循环发展工程</t>
  </si>
  <si>
    <t>原州区残膜回收利用项目</t>
  </si>
  <si>
    <t>农机中心</t>
  </si>
  <si>
    <t>本项目主要是对项目区内冷凉蔬菜和饲料玉米种植产生的残膜进行回收治理 ，对于回收残膜的农户和残膜加工厂进行补贴。通过四个乡镇九个村的残膜回收点给予回收农户每公斤残膜0.6元补贴，给予项目区内2家残膜加工企业加工的残膜颗粒每吨200元补贴。</t>
  </si>
  <si>
    <t>中央财政奖补资金主要用于给予回收的农户每公斤残膜0.6元补贴，共计补贴回收残膜3300吨。给予项目区内2家残膜加工企业加工的残膜颗粒每吨200元补贴，共计补贴加工颗粒2000吨。</t>
  </si>
  <si>
    <t>五</t>
  </si>
  <si>
    <t>质量品牌建设工程</t>
  </si>
  <si>
    <t>原州区农产品宣传推介</t>
  </si>
  <si>
    <t>农业农村局</t>
  </si>
  <si>
    <t>支持区域品牌、企业品牌宣传、展示等；鼓励企业、合作社、产业协会等经营主体参加区内外农产品展销会、农博会、洽谈会、推介会等农产品推介展示活动。企业外出参展3次及以上，补贴2万元，参展5次及以上，补贴3万元。</t>
  </si>
  <si>
    <t>中央财政奖补资金主要用于产业园内企业参展补助，企业外出参展3次及以上，补贴2万元，参展5次及以上，补贴3万元，预计2024年补助参展企业50家，2025年补助企业50家，2026年补助企业80家左右。</t>
  </si>
  <si>
    <t>原州区特色农产品营销</t>
  </si>
  <si>
    <t>支持企业、合作社、个体户在省外新建原州农产品销售门店，冠名“原州品牌”标识门头，主营原州特色产品，经营时间满6个月以上，且销售额达100万元以上的，给与补贴。满足补贴条件主体每个门店补助10万元。</t>
  </si>
  <si>
    <t>中央财政奖补资金主要用于产业园内经营主体在区外销售门店补助，满足补贴条件主体每个门店补助10万元，预计2024、2025年补助15个门店，2026年补助10个门店。</t>
  </si>
  <si>
    <t>原州区“五特”产业品牌认证</t>
  </si>
  <si>
    <t>支持产业园内新型农业经营主体开展绿色食品、有机农产品、良好农业规范、“名特优新”农产品认证，已获证未补助的企业，给与补贴，补助发放名额以取得证书（认证）时间先后顺序为依据，每个证书（认证）均补助资金2万元。</t>
  </si>
  <si>
    <t>中央财政奖补资金主要用于对新型农业经营主体开展绿色食品、有机农产品、良好农业规范、“名特优新”农产品认证进奖补。每个证书（认证）均补助资金2万元，预计2024、2025年补助25个认证证书，2026年补助25个证书认证。</t>
  </si>
  <si>
    <t>原州区预制菜研发</t>
  </si>
  <si>
    <t>聚焦原州区“五特”产业，对产业园内推出预制菜菜品5个品种以上且年销售额达到500万元的经营主体给与补贴。中央财政资金主要用于扶持预制菜产业发展，满足补贴条件者每家企业补助25万元。</t>
  </si>
  <si>
    <t>中央财政奖补资金主要扶持产业园内预制菜产业发展，满足补贴条件者每个经营主体补助25万元，预计2024、2025年补助2家，2026年补助2家。</t>
  </si>
  <si>
    <t>国家现代农业产业园中央财政奖补资金支持重点及投资计划表</t>
  </si>
  <si>
    <r>
      <rPr>
        <sz val="12"/>
        <color rgb="FF000000"/>
        <rFont val="黑体"/>
        <charset val="134"/>
      </rPr>
      <t>序号</t>
    </r>
  </si>
  <si>
    <r>
      <rPr>
        <sz val="12"/>
        <color rgb="FF000000"/>
        <rFont val="黑体"/>
        <charset val="134"/>
      </rPr>
      <t>项目名称</t>
    </r>
  </si>
  <si>
    <r>
      <rPr>
        <sz val="12"/>
        <color rgb="FF000000"/>
        <rFont val="黑体"/>
        <charset val="134"/>
      </rPr>
      <t>建设地点</t>
    </r>
  </si>
  <si>
    <r>
      <rPr>
        <sz val="12"/>
        <color rgb="FF000000"/>
        <rFont val="黑体"/>
        <charset val="134"/>
      </rPr>
      <t>建设单位</t>
    </r>
  </si>
  <si>
    <r>
      <rPr>
        <sz val="12"/>
        <color rgb="FF000000"/>
        <rFont val="黑体"/>
        <charset val="134"/>
      </rPr>
      <t>中央资金重点支持内容</t>
    </r>
  </si>
  <si>
    <r>
      <rPr>
        <sz val="12"/>
        <color rgb="FF000000"/>
        <rFont val="黑体"/>
        <charset val="134"/>
      </rPr>
      <t>中央财政奖补资金</t>
    </r>
    <r>
      <rPr>
        <sz val="12"/>
        <color rgb="FF000000"/>
        <rFont val="Times New Roman"/>
        <charset val="134"/>
      </rPr>
      <t>(</t>
    </r>
    <r>
      <rPr>
        <sz val="12"/>
        <color rgb="FF000000"/>
        <rFont val="黑体"/>
        <charset val="134"/>
      </rPr>
      <t>万元</t>
    </r>
    <r>
      <rPr>
        <sz val="12"/>
        <color rgb="FF000000"/>
        <rFont val="Times New Roman"/>
        <charset val="134"/>
      </rPr>
      <t>)</t>
    </r>
  </si>
  <si>
    <r>
      <rPr>
        <sz val="12"/>
        <color rgb="FF000000"/>
        <rFont val="黑体"/>
        <charset val="134"/>
      </rPr>
      <t>年度投资计划</t>
    </r>
  </si>
  <si>
    <r>
      <rPr>
        <sz val="12"/>
        <color rgb="FF000000"/>
        <rFont val="黑体"/>
        <charset val="134"/>
      </rPr>
      <t>实施方式</t>
    </r>
  </si>
  <si>
    <r>
      <rPr>
        <sz val="12"/>
        <color rgb="FF000000"/>
        <rFont val="Times New Roman"/>
        <charset val="134"/>
      </rPr>
      <t>2024</t>
    </r>
    <r>
      <rPr>
        <sz val="12"/>
        <color rgb="FF000000"/>
        <rFont val="黑体"/>
        <charset val="134"/>
      </rPr>
      <t>年</t>
    </r>
  </si>
  <si>
    <r>
      <rPr>
        <sz val="12"/>
        <color rgb="FF000000"/>
        <rFont val="Times New Roman"/>
        <charset val="134"/>
      </rPr>
      <t>2025</t>
    </r>
    <r>
      <rPr>
        <sz val="12"/>
        <color rgb="FF000000"/>
        <rFont val="黑体"/>
        <charset val="134"/>
      </rPr>
      <t>年</t>
    </r>
  </si>
  <si>
    <r>
      <rPr>
        <sz val="12"/>
        <color rgb="FF000000"/>
        <rFont val="Times New Roman"/>
        <charset val="134"/>
      </rPr>
      <t>2026</t>
    </r>
    <r>
      <rPr>
        <sz val="12"/>
        <color rgb="FF000000"/>
        <rFont val="黑体"/>
        <charset val="134"/>
      </rPr>
      <t>年</t>
    </r>
  </si>
  <si>
    <r>
      <rPr>
        <sz val="12"/>
        <color rgb="FF000000"/>
        <rFont val="宋体"/>
        <charset val="134"/>
      </rPr>
      <t>一</t>
    </r>
  </si>
  <si>
    <r>
      <rPr>
        <sz val="12"/>
        <rFont val="仿宋_GB2312"/>
        <charset val="134"/>
      </rPr>
      <t>直接投资、政府采购</t>
    </r>
  </si>
  <si>
    <r>
      <rPr>
        <sz val="12"/>
        <color rgb="FF000000"/>
        <rFont val="仿宋_GB2312"/>
        <charset val="134"/>
      </rPr>
      <t>直接投资、政府采购</t>
    </r>
  </si>
  <si>
    <r>
      <rPr>
        <sz val="12"/>
        <rFont val="仿宋_GB2312"/>
        <charset val="134"/>
      </rPr>
      <t>以奖代补、先建后补</t>
    </r>
  </si>
  <si>
    <r>
      <rPr>
        <sz val="12"/>
        <color rgb="FF000000"/>
        <rFont val="宋体"/>
        <charset val="134"/>
      </rPr>
      <t>二</t>
    </r>
  </si>
  <si>
    <r>
      <rPr>
        <sz val="12"/>
        <rFont val="宋体"/>
        <charset val="134"/>
      </rPr>
      <t>三</t>
    </r>
  </si>
  <si>
    <r>
      <rPr>
        <sz val="12"/>
        <rFont val="宋体"/>
        <charset val="134"/>
      </rPr>
      <t>四</t>
    </r>
  </si>
  <si>
    <r>
      <rPr>
        <sz val="12"/>
        <color rgb="FF000000"/>
        <rFont val="宋体"/>
        <charset val="134"/>
      </rPr>
      <t>五</t>
    </r>
  </si>
  <si>
    <r>
      <rPr>
        <sz val="12"/>
        <color rgb="FF000000"/>
        <rFont val="宋体"/>
        <charset val="134"/>
      </rPr>
      <t>合计</t>
    </r>
  </si>
  <si>
    <t>产业园创建项目清单</t>
  </si>
  <si>
    <t>建设地点</t>
  </si>
  <si>
    <t>建设单位</t>
  </si>
  <si>
    <t>投资额
（万元）</t>
  </si>
  <si>
    <t>资金筹措</t>
  </si>
  <si>
    <t>中央财政资金</t>
  </si>
  <si>
    <t>地方配套资金</t>
  </si>
  <si>
    <t>撬动社会资本</t>
  </si>
  <si>
    <t>生产基地提升工程</t>
  </si>
  <si>
    <t>中河乡、彭堡镇、头营镇、三营镇</t>
  </si>
  <si>
    <t>年建设集中连片标准化露地冷凉蔬菜2.5万亩；年完成标准化设施蔬菜种植1.5万亩。</t>
  </si>
  <si>
    <t>对三营镇、头营镇、彭堡镇600栋日光温室进行改造提升。主要改造内容包括维修日光温室墙体、钢骨架、后屋面及缓冲间，蓄水池、棚内电路改造、阳光带整修，配套水肥一体化等设施设备。</t>
  </si>
  <si>
    <t>头营镇</t>
  </si>
  <si>
    <t>齐力合作社等经营主体</t>
  </si>
  <si>
    <t>在头营镇新建连栋拱棚700亩，彭堡镇新建拱棚1000亩。</t>
  </si>
  <si>
    <t>原州区工厂化设施鱼菜综合种养绿色产业发展示范基地建设项目</t>
  </si>
  <si>
    <t>彭堡镇</t>
  </si>
  <si>
    <t>能源站</t>
  </si>
  <si>
    <t>南美白对虾养殖车间1000平方米。</t>
  </si>
  <si>
    <t>农技中心及原州区手拉手等经营主体</t>
  </si>
  <si>
    <t>建设预冷库及配套2160平方米，分拣包装加工车间300平方米，蔬菜分拣交易凉棚3040平方米，农资农机具库1000平方米；配套蔬菜分拣包装流水线2套，称重台1台，智慧管理信息平台1个；改造提升泡沫箱厂1处；建设瓜菜分拣车间3570平方米，配套自动化分拣包装设备2套。</t>
  </si>
  <si>
    <t>原州区蔬菜电商培育项目</t>
  </si>
  <si>
    <t>原州区众丰合作社、好水川等经营主体</t>
  </si>
  <si>
    <t>加大电商孵化培育，支持经营主体线上销售，对通过电商销售原州区蔬菜、预制菜产品的经营主体给予一定补贴。</t>
  </si>
  <si>
    <t>原州区数字农业建设试点项目</t>
  </si>
  <si>
    <t>建设乡村振兴指挥中心、大数据平台各1个，数字化应用包括乡村产业发展应用、乡村建设数字化应用和乡村治理数字化应用。</t>
  </si>
  <si>
    <t>原州区农业科技教育培训项目</t>
  </si>
  <si>
    <t>农培中心</t>
  </si>
  <si>
    <t>为乡村振兴提供人才支撑，重点加强经营主体及农户科技教育培训，采取集中培训与实操实训、观摩学习相结合的形式，年培训“田秀才、土专家”20人、农村劳动力素质提升900人。</t>
  </si>
  <si>
    <t>原州区农产品品牌建设</t>
  </si>
  <si>
    <t>推进标准化生产、农产品宣传推介、区域公用品牌及企业品牌等农产品品牌宣传推介、特色农产品营销。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</si>
</sst>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name val="宋体"/>
      <charset val="134"/>
    </font>
    <font>
      <b/>
      <sz val="14"/>
      <color theme="1"/>
      <name val="宋体"/>
      <charset val="134"/>
    </font>
    <font>
      <sz val="12"/>
      <name val="宋体"/>
      <charset val="134"/>
    </font>
    <font>
      <b/>
      <sz val="12"/>
      <name val="宋体"/>
      <charset val="134"/>
    </font>
    <font>
      <b/>
      <sz val="14"/>
      <name val="宋体"/>
      <charset val="134"/>
    </font>
    <font>
      <sz val="14"/>
      <color theme="1"/>
      <name val="宋体"/>
      <charset val="134"/>
    </font>
    <font>
      <sz val="12"/>
      <color theme="1"/>
      <name val="宋体"/>
      <charset val="134"/>
    </font>
    <font>
      <sz val="20"/>
      <color theme="1"/>
      <name val="方正小标宋简体"/>
      <charset val="134"/>
    </font>
    <font>
      <sz val="14"/>
      <name val="宋体"/>
      <charset val="134"/>
    </font>
    <font>
      <b/>
      <sz val="14"/>
      <color rgb="FF000000"/>
      <name val="宋体"/>
      <charset val="134"/>
    </font>
    <font>
      <sz val="11"/>
      <color theme="1"/>
      <name val="宋体"/>
      <charset val="134"/>
    </font>
    <font>
      <sz val="12"/>
      <color rgb="FF000000"/>
      <name val="黑体"/>
      <charset val="134"/>
    </font>
    <font>
      <b/>
      <sz val="10"/>
      <color rgb="FF000000"/>
      <name val="宋体"/>
      <charset val="134"/>
    </font>
    <font>
      <sz val="11"/>
      <color rgb="FF000000"/>
      <name val="宋体"/>
      <charset val="134"/>
    </font>
    <font>
      <sz val="20"/>
      <color rgb="FF000000"/>
      <name val="方正小标宋简体"/>
      <charset val="134"/>
    </font>
    <font>
      <sz val="10"/>
      <color rgb="FF000000"/>
      <name val="Arial"/>
      <charset val="134"/>
    </font>
    <font>
      <sz val="12"/>
      <color rgb="FF000000"/>
      <name val="Times New Roman"/>
      <charset val="134"/>
    </font>
    <font>
      <b/>
      <sz val="12"/>
      <color rgb="FF000000"/>
      <name val="Times New Roman"/>
      <charset val="134"/>
    </font>
    <font>
      <sz val="12"/>
      <name val="Times New Roman"/>
      <charset val="134"/>
    </font>
    <font>
      <b/>
      <sz val="12"/>
      <color theme="1"/>
      <name val="宋体"/>
      <charset val="134"/>
    </font>
    <font>
      <b/>
      <sz val="18"/>
      <color theme="1"/>
      <name val="宋体"/>
      <charset val="134"/>
    </font>
    <font>
      <sz val="16"/>
      <name val="宋体"/>
      <charset val="134"/>
    </font>
    <font>
      <b/>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仿宋_GB2312"/>
      <charset val="134"/>
    </font>
    <font>
      <sz val="12"/>
      <color rgb="FF000000"/>
      <name val="仿宋_GB2312"/>
      <charset val="134"/>
    </font>
  </fonts>
  <fills count="36">
    <fill>
      <patternFill patternType="none"/>
    </fill>
    <fill>
      <patternFill patternType="gray125"/>
    </fill>
    <fill>
      <patternFill patternType="solid">
        <fgColor theme="0"/>
        <bgColor indexed="64"/>
      </patternFill>
    </fill>
    <fill>
      <patternFill patternType="solid">
        <fgColor rgb="FFF8F8F8"/>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13" fillId="0" borderId="0">
      <alignment vertical="top"/>
      <protection locked="0"/>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1" fillId="0" borderId="0" applyNumberFormat="0" applyFill="0" applyBorder="0" applyAlignment="0" applyProtection="0">
      <alignment vertical="center"/>
    </xf>
    <xf numFmtId="0" fontId="32" fillId="6" borderId="12" applyNumberFormat="0" applyAlignment="0" applyProtection="0">
      <alignment vertical="center"/>
    </xf>
    <xf numFmtId="0" fontId="33" fillId="7" borderId="13" applyNumberFormat="0" applyAlignment="0" applyProtection="0">
      <alignment vertical="center"/>
    </xf>
    <xf numFmtId="0" fontId="34" fillId="7" borderId="12" applyNumberFormat="0" applyAlignment="0" applyProtection="0">
      <alignment vertical="center"/>
    </xf>
    <xf numFmtId="0" fontId="35" fillId="8" borderId="14" applyNumberFormat="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cellStyleXfs>
  <cellXfs count="94">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2" fontId="4" fillId="0" borderId="1" xfId="0" applyNumberFormat="1" applyFont="1" applyBorder="1" applyAlignment="1">
      <alignment horizontal="center" vertical="center" wrapText="1"/>
    </xf>
    <xf numFmtId="2" fontId="1" fillId="2" borderId="1"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2" fontId="8" fillId="0" borderId="1" xfId="0" applyNumberFormat="1" applyFont="1" applyBorder="1" applyAlignment="1">
      <alignment horizontal="center" vertical="center" wrapText="1"/>
    </xf>
    <xf numFmtId="2" fontId="8"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2"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9" fillId="3" borderId="1" xfId="0" applyFont="1" applyFill="1" applyBorder="1" applyAlignment="1">
      <alignment horizontal="left" vertical="center" wrapText="1"/>
    </xf>
    <xf numFmtId="2" fontId="9" fillId="3"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1" fillId="2" borderId="0" xfId="0" applyFont="1" applyFill="1">
      <alignment vertical="center"/>
    </xf>
    <xf numFmtId="0" fontId="0" fillId="2" borderId="0" xfId="0" applyFill="1">
      <alignment vertical="center"/>
    </xf>
    <xf numFmtId="0" fontId="10" fillId="2" borderId="0" xfId="0" applyFont="1" applyFill="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left" vertical="center"/>
    </xf>
    <xf numFmtId="0" fontId="13" fillId="0" borderId="0" xfId="0" applyFont="1" applyAlignment="1">
      <alignment vertical="center" wrapText="1"/>
    </xf>
    <xf numFmtId="0" fontId="14" fillId="0" borderId="0" xfId="0" applyFont="1"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center" vertical="center"/>
    </xf>
    <xf numFmtId="0" fontId="16"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2" fontId="17" fillId="4" borderId="1" xfId="0" applyNumberFormat="1" applyFont="1" applyFill="1" applyBorder="1" applyAlignment="1">
      <alignment horizontal="righ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2" fontId="18" fillId="0" borderId="1" xfId="0" applyNumberFormat="1" applyFont="1" applyBorder="1" applyAlignment="1">
      <alignment horizontal="right" vertical="center"/>
    </xf>
    <xf numFmtId="2" fontId="16" fillId="0" borderId="1" xfId="0" applyNumberFormat="1" applyFont="1" applyBorder="1" applyAlignment="1">
      <alignment horizontal="right" vertical="center" wrapText="1"/>
    </xf>
    <xf numFmtId="2" fontId="18"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2" fontId="17" fillId="0" borderId="1" xfId="0" applyNumberFormat="1" applyFont="1" applyBorder="1" applyAlignment="1">
      <alignment horizontal="right" vertical="center" wrapText="1"/>
    </xf>
    <xf numFmtId="10" fontId="13" fillId="0" borderId="0" xfId="3" applyNumberFormat="1">
      <alignment vertical="top"/>
      <protection locked="0"/>
    </xf>
    <xf numFmtId="0" fontId="17" fillId="0" borderId="1" xfId="0" applyFont="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lignment vertical="center"/>
    </xf>
    <xf numFmtId="0" fontId="19" fillId="0" borderId="0" xfId="0" applyFont="1" applyFill="1" applyAlignment="1">
      <alignment horizontal="center" vertical="center" wrapText="1"/>
    </xf>
    <xf numFmtId="0" fontId="4" fillId="0" borderId="0" xfId="0" applyFont="1" applyFill="1" applyAlignment="1">
      <alignment horizontal="center" vertical="center" wrapText="1"/>
    </xf>
    <xf numFmtId="0" fontId="20" fillId="2"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2" fontId="8" fillId="0" borderId="8" xfId="0" applyNumberFormat="1" applyFont="1" applyFill="1" applyBorder="1" applyAlignment="1">
      <alignment horizontal="center" vertical="center" wrapText="1"/>
    </xf>
    <xf numFmtId="2" fontId="4" fillId="0" borderId="8"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2"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Font="1" applyFill="1" applyBorder="1">
      <alignment vertical="center"/>
    </xf>
    <xf numFmtId="0" fontId="1" fillId="0" borderId="0" xfId="0" applyFont="1" applyFill="1">
      <alignment vertical="center"/>
    </xf>
    <xf numFmtId="0" fontId="21" fillId="0" borderId="1" xfId="0" applyFont="1" applyFill="1" applyBorder="1">
      <alignment vertical="center"/>
    </xf>
    <xf numFmtId="0" fontId="10" fillId="0" borderId="0" xfId="0" applyFont="1" applyFill="1">
      <alignment vertical="center"/>
    </xf>
    <xf numFmtId="0" fontId="2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8F8F8"/>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abSelected="1" zoomScale="70" zoomScaleNormal="70" zoomScaleSheetLayoutView="70" workbookViewId="0">
      <pane ySplit="5" topLeftCell="A6" activePane="bottomLeft" state="frozen"/>
      <selection/>
      <selection pane="bottomLeft" activeCell="A1" sqref="A1:J1"/>
    </sheetView>
  </sheetViews>
  <sheetFormatPr defaultColWidth="9" defaultRowHeight="18.75"/>
  <cols>
    <col min="1" max="1" width="7.5" style="6" customWidth="1"/>
    <col min="2" max="2" width="29.2166666666667" style="7" customWidth="1"/>
    <col min="3" max="3" width="35.6833333333333" style="8" customWidth="1"/>
    <col min="4" max="4" width="52.8083333333333" style="8" customWidth="1"/>
    <col min="5" max="5" width="52.0416666666667" style="8" customWidth="1"/>
    <col min="6" max="7" width="21" style="8" customWidth="1"/>
    <col min="8" max="8" width="12.875" style="8" customWidth="1"/>
    <col min="9" max="9" width="18.5" style="8" customWidth="1"/>
    <col min="10" max="10" width="20.625" style="8" customWidth="1"/>
    <col min="11" max="11" width="10.2583333333333" style="8" customWidth="1"/>
    <col min="12" max="16384" width="9" style="8"/>
  </cols>
  <sheetData>
    <row r="1" ht="51.95" customHeight="1" spans="1:10">
      <c r="A1" s="64" t="s">
        <v>0</v>
      </c>
      <c r="B1" s="64"/>
      <c r="C1" s="64"/>
      <c r="D1" s="64"/>
      <c r="E1" s="64"/>
      <c r="F1" s="64"/>
      <c r="G1" s="64"/>
      <c r="H1" s="64"/>
      <c r="I1" s="64"/>
      <c r="J1" s="64"/>
    </row>
    <row r="2" s="56" customFormat="1" ht="35.25" customHeight="1" spans="1:10">
      <c r="A2" s="65" t="s">
        <v>1</v>
      </c>
      <c r="B2" s="65" t="s">
        <v>2</v>
      </c>
      <c r="C2" s="65" t="s">
        <v>3</v>
      </c>
      <c r="D2" s="65" t="s">
        <v>4</v>
      </c>
      <c r="E2" s="65" t="s">
        <v>5</v>
      </c>
      <c r="F2" s="65" t="s">
        <v>6</v>
      </c>
      <c r="G2" s="65" t="s">
        <v>7</v>
      </c>
      <c r="H2" s="66" t="s">
        <v>8</v>
      </c>
      <c r="I2" s="87"/>
      <c r="J2" s="65" t="s">
        <v>9</v>
      </c>
    </row>
    <row r="3" s="56" customFormat="1" ht="35.25" customHeight="1" spans="1:10">
      <c r="A3" s="67"/>
      <c r="B3" s="67"/>
      <c r="C3" s="67"/>
      <c r="D3" s="67"/>
      <c r="E3" s="67"/>
      <c r="F3" s="67"/>
      <c r="G3" s="67"/>
      <c r="H3" s="65" t="s">
        <v>10</v>
      </c>
      <c r="I3" s="65" t="s">
        <v>11</v>
      </c>
      <c r="J3" s="67"/>
    </row>
    <row r="4" s="56" customFormat="1" ht="85.5" hidden="1" customHeight="1" spans="1:10">
      <c r="A4" s="68"/>
      <c r="B4" s="68"/>
      <c r="C4" s="68"/>
      <c r="D4" s="68"/>
      <c r="E4" s="67"/>
      <c r="F4" s="68"/>
      <c r="G4" s="67"/>
      <c r="H4" s="67"/>
      <c r="I4" s="67"/>
      <c r="J4" s="68"/>
    </row>
    <row r="5" s="57" customFormat="1" ht="50.25" customHeight="1" spans="1:10">
      <c r="A5" s="69" t="s">
        <v>12</v>
      </c>
      <c r="B5" s="70"/>
      <c r="C5" s="69"/>
      <c r="D5" s="69"/>
      <c r="E5" s="69"/>
      <c r="F5" s="71"/>
      <c r="G5" s="72">
        <f>G6+G10+G16+G18+G20</f>
        <v>7000</v>
      </c>
      <c r="H5" s="72">
        <f t="shared" ref="H5:I5" si="0">H6+H10+H16+H18+H20</f>
        <v>3000</v>
      </c>
      <c r="I5" s="72">
        <f t="shared" si="0"/>
        <v>4000</v>
      </c>
      <c r="J5" s="88"/>
    </row>
    <row r="6" s="56" customFormat="1" ht="62.25" customHeight="1" spans="1:11">
      <c r="A6" s="73" t="s">
        <v>13</v>
      </c>
      <c r="B6" s="74" t="s">
        <v>14</v>
      </c>
      <c r="C6" s="75"/>
      <c r="D6" s="75"/>
      <c r="E6" s="76"/>
      <c r="F6" s="77"/>
      <c r="G6" s="78">
        <f>SUM(G7:G9)</f>
        <v>2080</v>
      </c>
      <c r="H6" s="78">
        <f t="shared" ref="H6:I6" si="1">SUM(H7:H9)</f>
        <v>950</v>
      </c>
      <c r="I6" s="78">
        <f t="shared" si="1"/>
        <v>1130</v>
      </c>
      <c r="J6" s="89"/>
      <c r="K6" s="90"/>
    </row>
    <row r="7" s="58" customFormat="1" ht="132" customHeight="1" spans="1:11">
      <c r="A7" s="79">
        <v>1</v>
      </c>
      <c r="B7" s="80" t="s">
        <v>15</v>
      </c>
      <c r="C7" s="80" t="s">
        <v>16</v>
      </c>
      <c r="D7" s="80" t="s">
        <v>17</v>
      </c>
      <c r="E7" s="80" t="s">
        <v>18</v>
      </c>
      <c r="F7" s="81" t="s">
        <v>19</v>
      </c>
      <c r="G7" s="81">
        <f>H7+I7</f>
        <v>150</v>
      </c>
      <c r="H7" s="81">
        <v>100</v>
      </c>
      <c r="I7" s="81">
        <v>50</v>
      </c>
      <c r="J7" s="91" t="s">
        <v>20</v>
      </c>
      <c r="K7" s="61"/>
    </row>
    <row r="8" s="59" customFormat="1" ht="167" customHeight="1" spans="1:11">
      <c r="A8" s="79">
        <v>2</v>
      </c>
      <c r="B8" s="80" t="s">
        <v>21</v>
      </c>
      <c r="C8" s="79" t="s">
        <v>22</v>
      </c>
      <c r="D8" s="80" t="s">
        <v>23</v>
      </c>
      <c r="E8" s="80" t="s">
        <v>24</v>
      </c>
      <c r="F8" s="81" t="s">
        <v>25</v>
      </c>
      <c r="G8" s="81">
        <f>H8+I8</f>
        <v>1280</v>
      </c>
      <c r="H8" s="81">
        <v>500</v>
      </c>
      <c r="I8" s="81">
        <v>780</v>
      </c>
      <c r="J8" s="91" t="s">
        <v>20</v>
      </c>
      <c r="K8" s="92"/>
    </row>
    <row r="9" s="59" customFormat="1" ht="124" customHeight="1" spans="1:11">
      <c r="A9" s="79">
        <v>3</v>
      </c>
      <c r="B9" s="80" t="s">
        <v>26</v>
      </c>
      <c r="C9" s="79" t="s">
        <v>27</v>
      </c>
      <c r="D9" s="80" t="s">
        <v>28</v>
      </c>
      <c r="E9" s="80" t="s">
        <v>29</v>
      </c>
      <c r="F9" s="81" t="s">
        <v>30</v>
      </c>
      <c r="G9" s="81">
        <f>H9+I9</f>
        <v>650</v>
      </c>
      <c r="H9" s="81">
        <v>350</v>
      </c>
      <c r="I9" s="81">
        <v>300</v>
      </c>
      <c r="J9" s="91" t="s">
        <v>20</v>
      </c>
      <c r="K9" s="92"/>
    </row>
    <row r="10" s="60" customFormat="1" ht="85.5" customHeight="1" spans="1:11">
      <c r="A10" s="82" t="s">
        <v>31</v>
      </c>
      <c r="B10" s="83" t="s">
        <v>32</v>
      </c>
      <c r="C10" s="84"/>
      <c r="D10" s="84"/>
      <c r="E10" s="85"/>
      <c r="F10" s="81"/>
      <c r="G10" s="86">
        <f>SUM(G11:G15)</f>
        <v>3540</v>
      </c>
      <c r="H10" s="86">
        <f t="shared" ref="H10:I10" si="2">SUM(H11:H15)</f>
        <v>1420</v>
      </c>
      <c r="I10" s="86">
        <f t="shared" si="2"/>
        <v>2120</v>
      </c>
      <c r="J10" s="79"/>
      <c r="K10" s="58"/>
    </row>
    <row r="11" s="59" customFormat="1" ht="134" customHeight="1" spans="1:11">
      <c r="A11" s="79">
        <v>4</v>
      </c>
      <c r="B11" s="80" t="s">
        <v>33</v>
      </c>
      <c r="C11" s="79" t="s">
        <v>34</v>
      </c>
      <c r="D11" s="80" t="s">
        <v>35</v>
      </c>
      <c r="E11" s="80" t="s">
        <v>36</v>
      </c>
      <c r="F11" s="81" t="s">
        <v>30</v>
      </c>
      <c r="G11" s="81">
        <f>H11+I11</f>
        <v>300</v>
      </c>
      <c r="H11" s="81">
        <v>180</v>
      </c>
      <c r="I11" s="81">
        <v>120</v>
      </c>
      <c r="J11" s="79" t="s">
        <v>20</v>
      </c>
      <c r="K11" s="92"/>
    </row>
    <row r="12" s="56" customFormat="1" ht="218" customHeight="1" spans="1:10">
      <c r="A12" s="79">
        <v>5</v>
      </c>
      <c r="B12" s="80" t="s">
        <v>37</v>
      </c>
      <c r="C12" s="79" t="s">
        <v>38</v>
      </c>
      <c r="D12" s="80" t="s">
        <v>39</v>
      </c>
      <c r="E12" s="80" t="s">
        <v>40</v>
      </c>
      <c r="F12" s="81" t="s">
        <v>41</v>
      </c>
      <c r="G12" s="81">
        <f t="shared" ref="G12:G17" si="3">H12+I12</f>
        <v>1600</v>
      </c>
      <c r="H12" s="81">
        <v>600</v>
      </c>
      <c r="I12" s="81">
        <v>1000</v>
      </c>
      <c r="J12" s="91" t="s">
        <v>20</v>
      </c>
    </row>
    <row r="13" s="58" customFormat="1" ht="164" customHeight="1" spans="1:11">
      <c r="A13" s="79">
        <v>6</v>
      </c>
      <c r="B13" s="80" t="s">
        <v>42</v>
      </c>
      <c r="C13" s="79" t="s">
        <v>43</v>
      </c>
      <c r="D13" s="80" t="s">
        <v>44</v>
      </c>
      <c r="E13" s="80" t="s">
        <v>45</v>
      </c>
      <c r="F13" s="81" t="s">
        <v>46</v>
      </c>
      <c r="G13" s="81">
        <v>440</v>
      </c>
      <c r="H13" s="81">
        <v>440</v>
      </c>
      <c r="I13" s="81">
        <v>0</v>
      </c>
      <c r="J13" s="91" t="s">
        <v>10</v>
      </c>
      <c r="K13" s="60"/>
    </row>
    <row r="14" s="61" customFormat="1" ht="146" customHeight="1" spans="1:11">
      <c r="A14" s="79">
        <v>7</v>
      </c>
      <c r="B14" s="80" t="s">
        <v>47</v>
      </c>
      <c r="C14" s="79" t="s">
        <v>48</v>
      </c>
      <c r="D14" s="80" t="s">
        <v>49</v>
      </c>
      <c r="E14" s="80" t="s">
        <v>50</v>
      </c>
      <c r="F14" s="81" t="s">
        <v>41</v>
      </c>
      <c r="G14" s="81">
        <f t="shared" si="3"/>
        <v>400</v>
      </c>
      <c r="H14" s="81">
        <v>200</v>
      </c>
      <c r="I14" s="81">
        <v>200</v>
      </c>
      <c r="J14" s="93" t="s">
        <v>51</v>
      </c>
      <c r="K14" s="62"/>
    </row>
    <row r="15" s="61" customFormat="1" ht="90" customHeight="1" spans="1:11">
      <c r="A15" s="79">
        <v>8</v>
      </c>
      <c r="B15" s="80" t="s">
        <v>52</v>
      </c>
      <c r="C15" s="79" t="s">
        <v>53</v>
      </c>
      <c r="D15" s="80" t="s">
        <v>54</v>
      </c>
      <c r="E15" s="80" t="s">
        <v>55</v>
      </c>
      <c r="F15" s="81" t="s">
        <v>41</v>
      </c>
      <c r="G15" s="81">
        <f t="shared" si="3"/>
        <v>800</v>
      </c>
      <c r="H15" s="81">
        <v>0</v>
      </c>
      <c r="I15" s="81">
        <v>800</v>
      </c>
      <c r="J15" s="93" t="s">
        <v>11</v>
      </c>
      <c r="K15" s="62"/>
    </row>
    <row r="16" s="56" customFormat="1" ht="85.5" customHeight="1" spans="1:10">
      <c r="A16" s="79" t="s">
        <v>56</v>
      </c>
      <c r="B16" s="83" t="s">
        <v>57</v>
      </c>
      <c r="C16" s="84"/>
      <c r="D16" s="84"/>
      <c r="E16" s="85"/>
      <c r="F16" s="81"/>
      <c r="G16" s="86">
        <f>G17</f>
        <v>120</v>
      </c>
      <c r="H16" s="86">
        <f t="shared" ref="H16:I16" si="4">SUM(H17)</f>
        <v>60</v>
      </c>
      <c r="I16" s="86">
        <f t="shared" si="4"/>
        <v>60</v>
      </c>
      <c r="J16" s="79"/>
    </row>
    <row r="17" s="59" customFormat="1" ht="170" customHeight="1" spans="1:11">
      <c r="A17" s="79">
        <v>9</v>
      </c>
      <c r="B17" s="80" t="s">
        <v>58</v>
      </c>
      <c r="C17" s="79" t="s">
        <v>22</v>
      </c>
      <c r="D17" s="80" t="s">
        <v>59</v>
      </c>
      <c r="E17" s="80" t="s">
        <v>60</v>
      </c>
      <c r="F17" s="81" t="s">
        <v>19</v>
      </c>
      <c r="G17" s="81">
        <f t="shared" si="3"/>
        <v>120</v>
      </c>
      <c r="H17" s="81">
        <v>60</v>
      </c>
      <c r="I17" s="81">
        <v>60</v>
      </c>
      <c r="J17" s="79" t="s">
        <v>20</v>
      </c>
      <c r="K17" s="62"/>
    </row>
    <row r="18" s="56" customFormat="1" ht="85.5" customHeight="1" spans="1:10">
      <c r="A18" s="79" t="s">
        <v>61</v>
      </c>
      <c r="B18" s="83" t="s">
        <v>62</v>
      </c>
      <c r="C18" s="84"/>
      <c r="D18" s="84"/>
      <c r="E18" s="85"/>
      <c r="F18" s="81"/>
      <c r="G18" s="86">
        <f>SUM(G19)</f>
        <v>300</v>
      </c>
      <c r="H18" s="86">
        <f t="shared" ref="H18:I18" si="5">SUM(H19)</f>
        <v>200</v>
      </c>
      <c r="I18" s="86">
        <f t="shared" si="5"/>
        <v>100</v>
      </c>
      <c r="J18" s="79"/>
    </row>
    <row r="19" s="62" customFormat="1" ht="180" customHeight="1" spans="1:10">
      <c r="A19" s="79">
        <v>10</v>
      </c>
      <c r="B19" s="80" t="s">
        <v>63</v>
      </c>
      <c r="C19" s="79" t="s">
        <v>64</v>
      </c>
      <c r="D19" s="80" t="s">
        <v>65</v>
      </c>
      <c r="E19" s="80" t="s">
        <v>66</v>
      </c>
      <c r="F19" s="81" t="s">
        <v>19</v>
      </c>
      <c r="G19" s="81">
        <f>H19+I19</f>
        <v>300</v>
      </c>
      <c r="H19" s="81">
        <v>200</v>
      </c>
      <c r="I19" s="81">
        <v>100</v>
      </c>
      <c r="J19" s="91" t="s">
        <v>20</v>
      </c>
    </row>
    <row r="20" s="63" customFormat="1" ht="85.5" customHeight="1" spans="1:10">
      <c r="A20" s="79" t="s">
        <v>67</v>
      </c>
      <c r="B20" s="83" t="s">
        <v>68</v>
      </c>
      <c r="C20" s="84"/>
      <c r="D20" s="84"/>
      <c r="E20" s="85"/>
      <c r="F20" s="81"/>
      <c r="G20" s="86">
        <f>SUM(G21:G24)</f>
        <v>960</v>
      </c>
      <c r="H20" s="86">
        <f>SUM(H21:H24)</f>
        <v>370</v>
      </c>
      <c r="I20" s="86">
        <f>SUM(I21:I24)</f>
        <v>590</v>
      </c>
      <c r="J20" s="79"/>
    </row>
    <row r="21" s="63" customFormat="1" ht="162" customHeight="1" spans="1:10">
      <c r="A21" s="79">
        <v>11</v>
      </c>
      <c r="B21" s="80" t="s">
        <v>69</v>
      </c>
      <c r="C21" s="79" t="s">
        <v>70</v>
      </c>
      <c r="D21" s="80" t="s">
        <v>71</v>
      </c>
      <c r="E21" s="80" t="s">
        <v>72</v>
      </c>
      <c r="F21" s="81" t="s">
        <v>19</v>
      </c>
      <c r="G21" s="81">
        <f>H21+I21</f>
        <v>510</v>
      </c>
      <c r="H21" s="81">
        <v>120</v>
      </c>
      <c r="I21" s="81">
        <v>390</v>
      </c>
      <c r="J21" s="79" t="s">
        <v>20</v>
      </c>
    </row>
    <row r="22" s="63" customFormat="1" ht="138" customHeight="1" spans="1:10">
      <c r="A22" s="79">
        <v>12</v>
      </c>
      <c r="B22" s="80" t="s">
        <v>73</v>
      </c>
      <c r="C22" s="79" t="s">
        <v>70</v>
      </c>
      <c r="D22" s="80" t="s">
        <v>74</v>
      </c>
      <c r="E22" s="80" t="s">
        <v>75</v>
      </c>
      <c r="F22" s="81" t="s">
        <v>19</v>
      </c>
      <c r="G22" s="81">
        <f>H22+I22</f>
        <v>250</v>
      </c>
      <c r="H22" s="81">
        <v>150</v>
      </c>
      <c r="I22" s="81">
        <v>100</v>
      </c>
      <c r="J22" s="79" t="s">
        <v>20</v>
      </c>
    </row>
    <row r="23" s="63" customFormat="1" ht="166" customHeight="1" spans="1:10">
      <c r="A23" s="79">
        <v>13</v>
      </c>
      <c r="B23" s="80" t="s">
        <v>76</v>
      </c>
      <c r="C23" s="79" t="s">
        <v>70</v>
      </c>
      <c r="D23" s="80" t="s">
        <v>77</v>
      </c>
      <c r="E23" s="80" t="s">
        <v>78</v>
      </c>
      <c r="F23" s="81" t="s">
        <v>19</v>
      </c>
      <c r="G23" s="81">
        <f>H23+I23</f>
        <v>100</v>
      </c>
      <c r="H23" s="81">
        <v>50</v>
      </c>
      <c r="I23" s="81">
        <v>50</v>
      </c>
      <c r="J23" s="79" t="s">
        <v>20</v>
      </c>
    </row>
    <row r="24" s="63" customFormat="1" ht="121" customHeight="1" spans="1:10">
      <c r="A24" s="79">
        <v>14</v>
      </c>
      <c r="B24" s="80" t="s">
        <v>79</v>
      </c>
      <c r="C24" s="79" t="s">
        <v>70</v>
      </c>
      <c r="D24" s="80" t="s">
        <v>80</v>
      </c>
      <c r="E24" s="80" t="s">
        <v>81</v>
      </c>
      <c r="F24" s="81" t="s">
        <v>19</v>
      </c>
      <c r="G24" s="81">
        <f>H24+I24</f>
        <v>100</v>
      </c>
      <c r="H24" s="81">
        <v>50</v>
      </c>
      <c r="I24" s="81">
        <v>50</v>
      </c>
      <c r="J24" s="79" t="s">
        <v>20</v>
      </c>
    </row>
  </sheetData>
  <mergeCells count="16">
    <mergeCell ref="A1:J1"/>
    <mergeCell ref="H2:I2"/>
    <mergeCell ref="A5:B5"/>
    <mergeCell ref="B6:E6"/>
    <mergeCell ref="B10:E10"/>
    <mergeCell ref="B16:E16"/>
    <mergeCell ref="B18:E18"/>
    <mergeCell ref="B20:E20"/>
    <mergeCell ref="A2:A3"/>
    <mergeCell ref="B2:B3"/>
    <mergeCell ref="C2:C3"/>
    <mergeCell ref="D2:D3"/>
    <mergeCell ref="E2:E3"/>
    <mergeCell ref="F2:F3"/>
    <mergeCell ref="G2:G3"/>
    <mergeCell ref="J2:J3"/>
  </mergeCells>
  <printOptions horizontalCentered="1" gridLines="1"/>
  <pageMargins left="0.75" right="0.75" top="1" bottom="1" header="0.5" footer="0.5"/>
  <pageSetup paperSize="8"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zoomScale="80" zoomScaleNormal="80" topLeftCell="A4" workbookViewId="0">
      <selection activeCell="M19" sqref="M19"/>
    </sheetView>
  </sheetViews>
  <sheetFormatPr defaultColWidth="9" defaultRowHeight="13.5"/>
  <cols>
    <col min="1" max="1" width="4.5" style="36" customWidth="1"/>
    <col min="2" max="2" width="19.625" customWidth="1"/>
    <col min="3" max="3" width="18.125" style="36" customWidth="1"/>
    <col min="4" max="4" width="23.2583333333333" customWidth="1"/>
    <col min="5" max="5" width="95.375" style="37" customWidth="1"/>
    <col min="6" max="6" width="10.2583333333333" hidden="1" customWidth="1"/>
    <col min="7" max="7" width="12.875" customWidth="1"/>
    <col min="8" max="8" width="9.875" customWidth="1"/>
    <col min="9" max="9" width="8.125" customWidth="1"/>
    <col min="10" max="10" width="9.875" customWidth="1"/>
    <col min="11" max="11" width="12" style="38" customWidth="1"/>
    <col min="12" max="12" width="12.7583333333333" customWidth="1"/>
  </cols>
  <sheetData>
    <row r="1" ht="27" spans="1:11">
      <c r="A1" s="39" t="s">
        <v>82</v>
      </c>
      <c r="B1" s="39"/>
      <c r="C1" s="39"/>
      <c r="D1" s="39"/>
      <c r="E1" s="39"/>
      <c r="F1" s="39"/>
      <c r="G1" s="40"/>
      <c r="H1" s="39"/>
      <c r="I1" s="39"/>
      <c r="J1" s="39"/>
      <c r="K1" s="39"/>
    </row>
    <row r="2" spans="1:1">
      <c r="A2" s="41"/>
    </row>
    <row r="3" s="33" customFormat="1" ht="24" customHeight="1" spans="1:11">
      <c r="A3" s="42" t="s">
        <v>83</v>
      </c>
      <c r="B3" s="42" t="s">
        <v>84</v>
      </c>
      <c r="C3" s="42" t="s">
        <v>85</v>
      </c>
      <c r="D3" s="42" t="s">
        <v>86</v>
      </c>
      <c r="E3" s="42" t="s">
        <v>87</v>
      </c>
      <c r="F3" s="42"/>
      <c r="G3" s="42" t="s">
        <v>88</v>
      </c>
      <c r="H3" s="42" t="s">
        <v>89</v>
      </c>
      <c r="I3" s="42"/>
      <c r="J3" s="42"/>
      <c r="K3" s="42" t="s">
        <v>90</v>
      </c>
    </row>
    <row r="4" s="33" customFormat="1" ht="27" customHeight="1" spans="1:11">
      <c r="A4" s="42"/>
      <c r="B4" s="42"/>
      <c r="C4" s="42"/>
      <c r="D4" s="42"/>
      <c r="E4" s="42"/>
      <c r="F4" s="42"/>
      <c r="G4" s="42"/>
      <c r="H4" s="42" t="s">
        <v>91</v>
      </c>
      <c r="I4" s="42" t="s">
        <v>92</v>
      </c>
      <c r="J4" s="42" t="s">
        <v>93</v>
      </c>
      <c r="K4" s="42"/>
    </row>
    <row r="5" s="34" customFormat="1" ht="15.75" spans="1:12">
      <c r="A5" s="43" t="s">
        <v>94</v>
      </c>
      <c r="B5" s="44" t="str">
        <f>创建方案!B6</f>
        <v>生产能力提升工程</v>
      </c>
      <c r="C5" s="44"/>
      <c r="D5" s="44"/>
      <c r="E5" s="44"/>
      <c r="F5" s="45"/>
      <c r="G5" s="46" t="e">
        <f>SUM(G6:G10)</f>
        <v>#REF!</v>
      </c>
      <c r="H5" s="46">
        <f t="shared" ref="H5:J5" si="0">SUM(H6:H10)</f>
        <v>1850</v>
      </c>
      <c r="I5" s="46">
        <f t="shared" si="0"/>
        <v>0</v>
      </c>
      <c r="J5" s="46" t="e">
        <f t="shared" si="0"/>
        <v>#REF!</v>
      </c>
      <c r="K5" s="45"/>
      <c r="L5" s="54"/>
    </row>
    <row r="6" ht="117.75" customHeight="1" spans="1:11">
      <c r="A6" s="47">
        <v>1</v>
      </c>
      <c r="B6" s="48" t="str">
        <f>创建方案!B7</f>
        <v>原州区高品质冷凉蔬菜标准化基地建设项目</v>
      </c>
      <c r="C6" s="48" t="e">
        <f>创建方案!#REF!</f>
        <v>#REF!</v>
      </c>
      <c r="D6" s="48" t="e">
        <f>创建方案!#REF!</f>
        <v>#REF!</v>
      </c>
      <c r="E6" s="48" t="str">
        <f>创建方案!D7</f>
        <v>项目每年建设集中连片标准化露地冷凉蔬菜2.5万亩；每年完成标准化设施蔬菜种植1.5万亩。对集中连片种植冷凉蔬菜100亩以上的经营主体验收合格后进行补贴，每个经营主体补贴不超过20万元。</v>
      </c>
      <c r="F6" s="48" t="e">
        <f>创建方案!#REF!</f>
        <v>#REF!</v>
      </c>
      <c r="G6" s="48" t="e">
        <f>创建方案!#REF!</f>
        <v>#REF!</v>
      </c>
      <c r="H6" s="49">
        <v>500</v>
      </c>
      <c r="I6" s="49">
        <v>0</v>
      </c>
      <c r="J6" s="49" t="e">
        <f>G6-H6-I6</f>
        <v>#REF!</v>
      </c>
      <c r="K6" s="48" t="s">
        <v>95</v>
      </c>
    </row>
    <row r="7" ht="30" spans="1:11">
      <c r="A7" s="47">
        <v>2</v>
      </c>
      <c r="B7" s="42" t="str">
        <f>创建方案!B8</f>
        <v>原州区现代设施农业提升项目</v>
      </c>
      <c r="C7" s="42" t="e">
        <f>创建方案!#REF!</f>
        <v>#REF!</v>
      </c>
      <c r="D7" s="42" t="e">
        <f>创建方案!#REF!</f>
        <v>#REF!</v>
      </c>
      <c r="E7" s="42" t="str">
        <f>创建方案!D8</f>
        <v>对三营镇、头营镇、彭堡镇600栋日光温室进行改造提升。主要改造内容包括改造提升日光温室墙体、钢骨架、后屋面及缓冲间，棚内电路改造、阳光带整修。</v>
      </c>
      <c r="F7" s="42" t="e">
        <f>创建方案!#REF!</f>
        <v>#REF!</v>
      </c>
      <c r="G7" s="42" t="e">
        <f>创建方案!#REF!</f>
        <v>#REF!</v>
      </c>
      <c r="H7" s="50">
        <v>500</v>
      </c>
      <c r="I7" s="50">
        <v>0</v>
      </c>
      <c r="J7" s="49" t="e">
        <f t="shared" ref="J7:J17" si="1">G7-H7-I7</f>
        <v>#REF!</v>
      </c>
      <c r="K7" s="42" t="s">
        <v>96</v>
      </c>
    </row>
    <row r="8" ht="30" spans="1:11">
      <c r="A8" s="47">
        <v>3</v>
      </c>
      <c r="B8" s="42" t="str">
        <f>创建方案!B9</f>
        <v>原州区设施蔬菜生产基地建设项目</v>
      </c>
      <c r="C8" s="42" t="e">
        <f>创建方案!#REF!</f>
        <v>#REF!</v>
      </c>
      <c r="D8" s="42" t="e">
        <f>创建方案!#REF!</f>
        <v>#REF!</v>
      </c>
      <c r="E8" s="42" t="str">
        <f>创建方案!D9</f>
        <v>在头营镇新建全钢架连栋拱棚700亩，彭堡镇新建全钢架连栋拱棚600亩，对集中连片建设200亩以上的合经营主体验收合格后给予补贴，用于设施冷凉蔬菜产业发展。</v>
      </c>
      <c r="F8" s="42" t="e">
        <f>创建方案!#REF!</f>
        <v>#REF!</v>
      </c>
      <c r="G8" s="42" t="e">
        <f>创建方案!#REF!</f>
        <v>#REF!</v>
      </c>
      <c r="H8" s="50">
        <v>400</v>
      </c>
      <c r="I8" s="50">
        <v>0</v>
      </c>
      <c r="J8" s="49" t="e">
        <f t="shared" si="1"/>
        <v>#REF!</v>
      </c>
      <c r="K8" s="48" t="s">
        <v>97</v>
      </c>
    </row>
    <row r="9" ht="28.5" spans="1:11">
      <c r="A9" s="47">
        <v>4</v>
      </c>
      <c r="B9" s="42" t="e">
        <f>创建方案!#REF!</f>
        <v>#REF!</v>
      </c>
      <c r="C9" s="42" t="e">
        <f>创建方案!#REF!</f>
        <v>#REF!</v>
      </c>
      <c r="D9" s="42" t="e">
        <f>创建方案!#REF!</f>
        <v>#REF!</v>
      </c>
      <c r="E9" s="42" t="e">
        <f>创建方案!#REF!</f>
        <v>#REF!</v>
      </c>
      <c r="F9" s="42" t="e">
        <f>创建方案!#REF!</f>
        <v>#REF!</v>
      </c>
      <c r="G9" s="42" t="e">
        <f>创建方案!#REF!</f>
        <v>#REF!</v>
      </c>
      <c r="H9" s="50">
        <v>100</v>
      </c>
      <c r="I9" s="50">
        <v>0</v>
      </c>
      <c r="J9" s="49" t="e">
        <f t="shared" si="1"/>
        <v>#REF!</v>
      </c>
      <c r="K9" s="48" t="s">
        <v>97</v>
      </c>
    </row>
    <row r="10" ht="28.5" spans="1:11">
      <c r="A10" s="47">
        <v>5</v>
      </c>
      <c r="B10" s="42" t="e">
        <f>创建方案!#REF!</f>
        <v>#REF!</v>
      </c>
      <c r="C10" s="42" t="e">
        <f>创建方案!#REF!</f>
        <v>#REF!</v>
      </c>
      <c r="D10" s="42" t="e">
        <f>创建方案!#REF!</f>
        <v>#REF!</v>
      </c>
      <c r="E10" s="42" t="e">
        <f>创建方案!#REF!</f>
        <v>#REF!</v>
      </c>
      <c r="F10" s="42" t="e">
        <f>创建方案!#REF!</f>
        <v>#REF!</v>
      </c>
      <c r="G10" s="42" t="e">
        <f>创建方案!#REF!</f>
        <v>#REF!</v>
      </c>
      <c r="H10" s="50">
        <v>350</v>
      </c>
      <c r="I10" s="50">
        <v>0</v>
      </c>
      <c r="J10" s="49" t="e">
        <f t="shared" si="1"/>
        <v>#REF!</v>
      </c>
      <c r="K10" s="42" t="s">
        <v>96</v>
      </c>
    </row>
    <row r="11" ht="15.75" customHeight="1" spans="1:11">
      <c r="A11" s="43" t="s">
        <v>98</v>
      </c>
      <c r="B11" s="44" t="str">
        <f>创建方案!B10</f>
        <v>产业融合延链工程</v>
      </c>
      <c r="C11" s="44"/>
      <c r="D11" s="44"/>
      <c r="E11" s="44"/>
      <c r="F11" s="45"/>
      <c r="G11" s="46" t="e">
        <f>SUM(G12:G12)</f>
        <v>#REF!</v>
      </c>
      <c r="H11" s="46" t="e">
        <f t="shared" ref="H11:J11" si="2">SUM(H12:H12)</f>
        <v>#REF!</v>
      </c>
      <c r="I11" s="46">
        <f t="shared" si="2"/>
        <v>0</v>
      </c>
      <c r="J11" s="46" t="e">
        <f t="shared" si="2"/>
        <v>#REF!</v>
      </c>
      <c r="K11" s="45"/>
    </row>
    <row r="12" ht="47.25" spans="1:11">
      <c r="A12" s="48">
        <v>6</v>
      </c>
      <c r="B12" s="48" t="str">
        <f>创建方案!B13</f>
        <v>原州区蔬菜产品加工能力改造提升工程</v>
      </c>
      <c r="C12" s="48" t="e">
        <f>创建方案!#REF!</f>
        <v>#REF!</v>
      </c>
      <c r="D12" s="48" t="e">
        <f>创建方案!#REF!</f>
        <v>#REF!</v>
      </c>
      <c r="E12" s="48" t="str">
        <f>创建方案!D13</f>
        <v>改造提升交易凉棚5600㎡，配套40吨制冰机组一套，更换提升冷藏库压缩机、分机，改造提升冷藏库地坪、月台及用电线路，新建蔬菜分拣车间300㎡，购置蔬菜分拣包装流水线两套，改造提升蔬菜集散中心10000㎡地坪及蔬菜集散中心信息安全建设；更换制冷系统6套，搭建管理学习平台。</v>
      </c>
      <c r="F12" s="48" t="e">
        <f>创建方案!#REF!</f>
        <v>#REF!</v>
      </c>
      <c r="G12" s="48" t="e">
        <f>创建方案!#REF!</f>
        <v>#REF!</v>
      </c>
      <c r="H12" s="51" t="e">
        <f>#REF!</f>
        <v>#REF!</v>
      </c>
      <c r="I12" s="51">
        <v>0</v>
      </c>
      <c r="J12" s="49" t="e">
        <f t="shared" si="1"/>
        <v>#REF!</v>
      </c>
      <c r="K12" s="48" t="s">
        <v>97</v>
      </c>
    </row>
    <row r="13" s="35" customFormat="1" ht="15.75" customHeight="1" spans="1:11">
      <c r="A13" s="43" t="s">
        <v>99</v>
      </c>
      <c r="B13" s="44" t="str">
        <f>创建方案!B16</f>
        <v>科技信息示范工程</v>
      </c>
      <c r="C13" s="44"/>
      <c r="D13" s="44"/>
      <c r="E13" s="44"/>
      <c r="F13" s="45"/>
      <c r="G13" s="46" t="e">
        <f>SUM(G14:G15)</f>
        <v>#REF!</v>
      </c>
      <c r="H13" s="46">
        <f t="shared" ref="H13:J13" si="3">SUM(H14:H15)</f>
        <v>500</v>
      </c>
      <c r="I13" s="46" t="e">
        <f t="shared" si="3"/>
        <v>#REF!</v>
      </c>
      <c r="J13" s="46" t="e">
        <f t="shared" si="3"/>
        <v>#REF!</v>
      </c>
      <c r="K13" s="45"/>
    </row>
    <row r="14" ht="28.5" spans="1:11">
      <c r="A14" s="48">
        <v>7</v>
      </c>
      <c r="B14" s="48" t="e">
        <f>创建方案!#REF!</f>
        <v>#REF!</v>
      </c>
      <c r="C14" s="48" t="e">
        <f>创建方案!#REF!</f>
        <v>#REF!</v>
      </c>
      <c r="D14" s="48" t="e">
        <f>创建方案!#REF!</f>
        <v>#REF!</v>
      </c>
      <c r="E14" s="48" t="e">
        <f>创建方案!#REF!</f>
        <v>#REF!</v>
      </c>
      <c r="F14" s="48" t="e">
        <f>创建方案!#REF!</f>
        <v>#REF!</v>
      </c>
      <c r="G14" s="48" t="e">
        <f>创建方案!#REF!</f>
        <v>#REF!</v>
      </c>
      <c r="H14" s="51">
        <v>200</v>
      </c>
      <c r="I14" s="51" t="e">
        <f>#REF!</f>
        <v>#REF!</v>
      </c>
      <c r="J14" s="49" t="e">
        <f t="shared" si="1"/>
        <v>#REF!</v>
      </c>
      <c r="K14" s="48" t="s">
        <v>97</v>
      </c>
    </row>
    <row r="15" ht="28.5" spans="1:11">
      <c r="A15" s="48">
        <v>8</v>
      </c>
      <c r="B15" s="48" t="e">
        <f>创建方案!#REF!</f>
        <v>#REF!</v>
      </c>
      <c r="C15" s="48" t="e">
        <f>创建方案!#REF!</f>
        <v>#REF!</v>
      </c>
      <c r="D15" s="48" t="e">
        <f>创建方案!#REF!</f>
        <v>#REF!</v>
      </c>
      <c r="E15" s="48" t="e">
        <f>创建方案!#REF!</f>
        <v>#REF!</v>
      </c>
      <c r="F15" s="48" t="e">
        <f>创建方案!#REF!</f>
        <v>#REF!</v>
      </c>
      <c r="G15" s="48" t="e">
        <f>创建方案!#REF!</f>
        <v>#REF!</v>
      </c>
      <c r="H15" s="51">
        <v>300</v>
      </c>
      <c r="I15" s="51" t="e">
        <f>#REF!</f>
        <v>#REF!</v>
      </c>
      <c r="J15" s="49" t="e">
        <f t="shared" si="1"/>
        <v>#REF!</v>
      </c>
      <c r="K15" s="48" t="s">
        <v>95</v>
      </c>
    </row>
    <row r="16" ht="15.75" customHeight="1" spans="1:11">
      <c r="A16" s="43" t="s">
        <v>100</v>
      </c>
      <c r="B16" s="44" t="str">
        <f>创建方案!B18</f>
        <v>绿色循环发展工程</v>
      </c>
      <c r="C16" s="44"/>
      <c r="D16" s="44"/>
      <c r="E16" s="44"/>
      <c r="F16" s="45"/>
      <c r="G16" s="46" t="e">
        <f>SUM(G17:G17)</f>
        <v>#REF!</v>
      </c>
      <c r="H16" s="46">
        <f t="shared" ref="H16:J16" si="4">SUM(H17:H17)</f>
        <v>450</v>
      </c>
      <c r="I16" s="46" t="e">
        <f t="shared" si="4"/>
        <v>#REF!</v>
      </c>
      <c r="J16" s="46" t="e">
        <f t="shared" si="4"/>
        <v>#REF!</v>
      </c>
      <c r="K16" s="45"/>
    </row>
    <row r="17" ht="78.75" spans="1:11">
      <c r="A17" s="48">
        <v>9</v>
      </c>
      <c r="B17" s="48" t="str">
        <f>创建方案!B11</f>
        <v>原州区设施鱼菜综合种养绿色产业发展示范基地改造提升项目</v>
      </c>
      <c r="C17" s="48" t="e">
        <f>创建方案!#REF!</f>
        <v>#REF!</v>
      </c>
      <c r="D17" s="48" t="e">
        <f>创建方案!#REF!</f>
        <v>#REF!</v>
      </c>
      <c r="E17" s="48" t="str">
        <f>创建方案!D11</f>
        <v>利用水产养殖尾水发酵技术改良盐碱地100亩种植冷凉蔬菜，建设尾水发酵池500立方米；改造标准化池塘80亩，包括底部防漏水PE膜铺设及护坡60000平米；池坝砂石铺设8000平米，铺设管道4000米，输送养殖尾水，灌溉冷凉蔬菜。
</v>
      </c>
      <c r="F17" s="48" t="e">
        <f>创建方案!#REF!</f>
        <v>#REF!</v>
      </c>
      <c r="G17" s="48" t="e">
        <f>创建方案!#REF!</f>
        <v>#REF!</v>
      </c>
      <c r="H17" s="51">
        <v>450</v>
      </c>
      <c r="I17" s="51" t="e">
        <f>#REF!</f>
        <v>#REF!</v>
      </c>
      <c r="J17" s="49" t="e">
        <f t="shared" si="1"/>
        <v>#REF!</v>
      </c>
      <c r="K17" s="48" t="s">
        <v>95</v>
      </c>
    </row>
    <row r="18" s="34" customFormat="1" ht="15.75" customHeight="1" spans="1:11">
      <c r="A18" s="43" t="s">
        <v>101</v>
      </c>
      <c r="B18" s="44" t="e">
        <f>创建方案!#REF!</f>
        <v>#REF!</v>
      </c>
      <c r="C18" s="44"/>
      <c r="D18" s="44"/>
      <c r="E18" s="44"/>
      <c r="F18" s="45"/>
      <c r="G18" s="46" t="e">
        <f>SUM(G19:G20)</f>
        <v>#REF!</v>
      </c>
      <c r="H18" s="46">
        <f t="shared" ref="H18:J18" si="5">SUM(H19:H20)</f>
        <v>200</v>
      </c>
      <c r="I18" s="46" t="e">
        <f t="shared" si="5"/>
        <v>#REF!</v>
      </c>
      <c r="J18" s="46" t="e">
        <f t="shared" si="5"/>
        <v>#REF!</v>
      </c>
      <c r="K18" s="45"/>
    </row>
    <row r="19" ht="28.5" spans="1:11">
      <c r="A19" s="42">
        <v>10</v>
      </c>
      <c r="B19" s="42" t="e">
        <f>创建方案!#REF!</f>
        <v>#REF!</v>
      </c>
      <c r="C19" s="42" t="e">
        <f>创建方案!#REF!</f>
        <v>#REF!</v>
      </c>
      <c r="D19" s="42" t="e">
        <f>创建方案!#REF!</f>
        <v>#REF!</v>
      </c>
      <c r="E19" s="42" t="e">
        <f>创建方案!#REF!</f>
        <v>#REF!</v>
      </c>
      <c r="F19" s="42" t="e">
        <f>创建方案!#REF!</f>
        <v>#REF!</v>
      </c>
      <c r="G19" s="42" t="e">
        <f>创建方案!#REF!</f>
        <v>#REF!</v>
      </c>
      <c r="H19" s="50">
        <v>100</v>
      </c>
      <c r="I19" s="50" t="e">
        <f>#REF!</f>
        <v>#REF!</v>
      </c>
      <c r="J19" s="49" t="e">
        <f t="shared" ref="J19:J20" si="6">G19-H19-I19</f>
        <v>#REF!</v>
      </c>
      <c r="K19" s="48" t="s">
        <v>95</v>
      </c>
    </row>
    <row r="20" ht="28.5" spans="1:11">
      <c r="A20" s="42">
        <v>11</v>
      </c>
      <c r="B20" s="48" t="e">
        <f>创建方案!#REF!</f>
        <v>#REF!</v>
      </c>
      <c r="C20" s="48" t="e">
        <f>创建方案!#REF!</f>
        <v>#REF!</v>
      </c>
      <c r="D20" s="48" t="e">
        <f>创建方案!#REF!</f>
        <v>#REF!</v>
      </c>
      <c r="E20" s="48" t="e">
        <f>创建方案!#REF!</f>
        <v>#REF!</v>
      </c>
      <c r="F20" s="48" t="e">
        <f>创建方案!#REF!</f>
        <v>#REF!</v>
      </c>
      <c r="G20" s="48" t="e">
        <f>创建方案!#REF!</f>
        <v>#REF!</v>
      </c>
      <c r="H20" s="50">
        <v>100</v>
      </c>
      <c r="I20" s="50">
        <v>0</v>
      </c>
      <c r="J20" s="49" t="e">
        <f t="shared" si="6"/>
        <v>#REF!</v>
      </c>
      <c r="K20" s="48" t="s">
        <v>95</v>
      </c>
    </row>
    <row r="21" ht="15.75" spans="1:11">
      <c r="A21" s="42" t="s">
        <v>102</v>
      </c>
      <c r="B21" s="42"/>
      <c r="C21" s="42"/>
      <c r="D21" s="42"/>
      <c r="E21" s="52"/>
      <c r="F21" s="42"/>
      <c r="G21" s="53" t="e">
        <f>SUM(G5:G20)/2</f>
        <v>#REF!</v>
      </c>
      <c r="H21" s="53" t="e">
        <f t="shared" ref="H21:J21" si="7">SUM(H5:H20)/2</f>
        <v>#REF!</v>
      </c>
      <c r="I21" s="53" t="e">
        <f t="shared" si="7"/>
        <v>#REF!</v>
      </c>
      <c r="J21" s="53" t="e">
        <f t="shared" si="7"/>
        <v>#REF!</v>
      </c>
      <c r="K21" s="55"/>
    </row>
  </sheetData>
  <mergeCells count="15">
    <mergeCell ref="A1:J1"/>
    <mergeCell ref="H3:J3"/>
    <mergeCell ref="B5:D5"/>
    <mergeCell ref="B11:D11"/>
    <mergeCell ref="B13:D13"/>
    <mergeCell ref="B16:D16"/>
    <mergeCell ref="B18:D18"/>
    <mergeCell ref="A21:D21"/>
    <mergeCell ref="A3:A4"/>
    <mergeCell ref="B3:B4"/>
    <mergeCell ref="C3:C4"/>
    <mergeCell ref="D3:D4"/>
    <mergeCell ref="E3:E4"/>
    <mergeCell ref="G3:G4"/>
    <mergeCell ref="K3:K4"/>
  </mergeCells>
  <pageMargins left="0.700694444444445" right="0.472222222222222" top="0.472222222222222" bottom="0.550694444444444" header="0.298611111111111" footer="0.298611111111111"/>
  <pageSetup paperSize="9" fitToWidth="0"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workbookViewId="0">
      <selection activeCell="G8" sqref="G8"/>
    </sheetView>
  </sheetViews>
  <sheetFormatPr defaultColWidth="9" defaultRowHeight="18.75"/>
  <cols>
    <col min="1" max="1" width="7.5" style="6" customWidth="1"/>
    <col min="2" max="2" width="22" style="7" customWidth="1"/>
    <col min="3" max="3" width="12.625" style="8" customWidth="1"/>
    <col min="4" max="4" width="11.875" style="8" customWidth="1"/>
    <col min="5" max="5" width="54.875" style="7" customWidth="1"/>
    <col min="6" max="6" width="14.125" style="8" customWidth="1"/>
    <col min="7" max="9" width="12.875" style="8" customWidth="1"/>
    <col min="10" max="10" width="21" style="8" customWidth="1"/>
    <col min="11" max="11" width="14.125" style="8" customWidth="1"/>
    <col min="12" max="13" width="11.375" style="8" customWidth="1"/>
    <col min="14" max="17" width="10.2583333333333" style="8" customWidth="1"/>
    <col min="18" max="16384" width="9" style="8"/>
  </cols>
  <sheetData>
    <row r="1" ht="60.95" customHeight="1" spans="1:9">
      <c r="A1" s="9" t="s">
        <v>103</v>
      </c>
      <c r="B1" s="10"/>
      <c r="C1" s="9"/>
      <c r="D1" s="9"/>
      <c r="E1" s="9"/>
      <c r="F1" s="9"/>
      <c r="G1" s="9"/>
      <c r="H1" s="9"/>
      <c r="I1" s="9"/>
    </row>
    <row r="2" s="1" customFormat="1" ht="23.1" customHeight="1" spans="1:9">
      <c r="A2" s="11" t="s">
        <v>1</v>
      </c>
      <c r="B2" s="11" t="s">
        <v>2</v>
      </c>
      <c r="C2" s="11" t="s">
        <v>104</v>
      </c>
      <c r="D2" s="11" t="s">
        <v>105</v>
      </c>
      <c r="E2" s="11" t="s">
        <v>4</v>
      </c>
      <c r="F2" s="11" t="s">
        <v>106</v>
      </c>
      <c r="G2" s="11" t="s">
        <v>107</v>
      </c>
      <c r="H2" s="11"/>
      <c r="I2" s="11"/>
    </row>
    <row r="3" s="1" customFormat="1" ht="23.1" customHeight="1" spans="1:9">
      <c r="A3" s="11"/>
      <c r="B3" s="11"/>
      <c r="C3" s="11"/>
      <c r="D3" s="11"/>
      <c r="E3" s="11"/>
      <c r="F3" s="11"/>
      <c r="G3" s="11" t="s">
        <v>108</v>
      </c>
      <c r="H3" s="11" t="s">
        <v>109</v>
      </c>
      <c r="I3" s="11" t="s">
        <v>110</v>
      </c>
    </row>
    <row r="4" s="1" customFormat="1" ht="23.1" customHeight="1" spans="1:9">
      <c r="A4" s="11"/>
      <c r="B4" s="11"/>
      <c r="C4" s="11"/>
      <c r="D4" s="11"/>
      <c r="E4" s="11"/>
      <c r="F4" s="11"/>
      <c r="G4" s="11"/>
      <c r="H4" s="11"/>
      <c r="I4" s="11"/>
    </row>
    <row r="5" s="1" customFormat="1" ht="38.1" customHeight="1" spans="1:9">
      <c r="A5" s="11" t="s">
        <v>12</v>
      </c>
      <c r="B5" s="12"/>
      <c r="C5" s="11"/>
      <c r="D5" s="11"/>
      <c r="E5" s="12"/>
      <c r="F5" s="13">
        <v>49588</v>
      </c>
      <c r="G5" s="14">
        <v>7000</v>
      </c>
      <c r="H5" s="14">
        <v>9754</v>
      </c>
      <c r="I5" s="14">
        <v>32834</v>
      </c>
    </row>
    <row r="6" s="1" customFormat="1" ht="38.1" customHeight="1" spans="1:17">
      <c r="A6" s="11" t="s">
        <v>13</v>
      </c>
      <c r="B6" s="15" t="s">
        <v>111</v>
      </c>
      <c r="C6" s="16"/>
      <c r="D6" s="16"/>
      <c r="E6" s="17"/>
      <c r="F6" s="13">
        <v>41524</v>
      </c>
      <c r="G6" s="14">
        <v>5200</v>
      </c>
      <c r="H6" s="14">
        <v>8250</v>
      </c>
      <c r="I6" s="14">
        <v>28074</v>
      </c>
      <c r="J6" s="30"/>
      <c r="K6" s="30"/>
      <c r="L6" s="30"/>
      <c r="M6" s="30"/>
      <c r="N6" s="30"/>
      <c r="O6" s="30"/>
      <c r="P6" s="30"/>
      <c r="Q6" s="30"/>
    </row>
    <row r="7" s="2" customFormat="1" ht="77.1" customHeight="1" spans="1:17">
      <c r="A7" s="18">
        <v>1</v>
      </c>
      <c r="B7" s="19" t="s">
        <v>15</v>
      </c>
      <c r="C7" s="18" t="s">
        <v>112</v>
      </c>
      <c r="D7" s="18" t="s">
        <v>22</v>
      </c>
      <c r="E7" s="19" t="s">
        <v>113</v>
      </c>
      <c r="F7" s="20">
        <v>27204</v>
      </c>
      <c r="G7" s="21">
        <v>600</v>
      </c>
      <c r="H7" s="21">
        <v>4100</v>
      </c>
      <c r="I7" s="21">
        <v>22504</v>
      </c>
      <c r="J7" s="31"/>
      <c r="K7" s="31"/>
      <c r="L7" s="31"/>
      <c r="M7" s="31"/>
      <c r="N7" s="31"/>
      <c r="O7" s="31"/>
      <c r="P7" s="31"/>
      <c r="Q7" s="31"/>
    </row>
    <row r="8" ht="84.95" customHeight="1" spans="1:17">
      <c r="A8" s="22">
        <v>2</v>
      </c>
      <c r="B8" s="23" t="s">
        <v>21</v>
      </c>
      <c r="C8" s="22" t="s">
        <v>112</v>
      </c>
      <c r="D8" s="22" t="s">
        <v>22</v>
      </c>
      <c r="E8" s="23" t="s">
        <v>114</v>
      </c>
      <c r="F8" s="20">
        <v>10140</v>
      </c>
      <c r="G8" s="24">
        <v>3650</v>
      </c>
      <c r="H8" s="24">
        <v>4150</v>
      </c>
      <c r="I8" s="24">
        <v>2340</v>
      </c>
      <c r="J8" s="32"/>
      <c r="K8" s="32"/>
      <c r="L8" s="32"/>
      <c r="M8" s="32"/>
      <c r="N8" s="32"/>
      <c r="O8" s="32"/>
      <c r="P8" s="32"/>
      <c r="Q8" s="32"/>
    </row>
    <row r="9" ht="59.1" customHeight="1" spans="1:17">
      <c r="A9" s="18">
        <v>3</v>
      </c>
      <c r="B9" s="23" t="s">
        <v>26</v>
      </c>
      <c r="C9" s="22" t="s">
        <v>115</v>
      </c>
      <c r="D9" s="22" t="s">
        <v>116</v>
      </c>
      <c r="E9" s="23" t="s">
        <v>117</v>
      </c>
      <c r="F9" s="20">
        <v>3280</v>
      </c>
      <c r="G9" s="24">
        <v>650</v>
      </c>
      <c r="H9" s="24">
        <v>0</v>
      </c>
      <c r="I9" s="24">
        <v>2630</v>
      </c>
      <c r="J9" s="32"/>
      <c r="K9" s="32"/>
      <c r="L9" s="32"/>
      <c r="M9" s="32"/>
      <c r="N9" s="32"/>
      <c r="O9" s="32"/>
      <c r="P9" s="32"/>
      <c r="Q9" s="32"/>
    </row>
    <row r="10" s="3" customFormat="1" ht="86.1" customHeight="1" spans="1:17">
      <c r="A10" s="22">
        <v>4</v>
      </c>
      <c r="B10" s="19" t="s">
        <v>118</v>
      </c>
      <c r="C10" s="18" t="s">
        <v>119</v>
      </c>
      <c r="D10" s="18" t="s">
        <v>120</v>
      </c>
      <c r="E10" s="19" t="s">
        <v>121</v>
      </c>
      <c r="F10" s="20">
        <v>900</v>
      </c>
      <c r="G10" s="21">
        <v>300</v>
      </c>
      <c r="H10" s="21">
        <v>0</v>
      </c>
      <c r="I10" s="21">
        <v>600</v>
      </c>
      <c r="J10" s="2"/>
      <c r="K10" s="2"/>
      <c r="L10" s="2"/>
      <c r="M10" s="2"/>
      <c r="N10" s="2"/>
      <c r="O10" s="2"/>
      <c r="P10" s="2"/>
      <c r="Q10" s="2"/>
    </row>
    <row r="11" s="1" customFormat="1" ht="54" customHeight="1" spans="1:9">
      <c r="A11" s="11" t="s">
        <v>31</v>
      </c>
      <c r="B11" s="12" t="s">
        <v>32</v>
      </c>
      <c r="C11" s="12"/>
      <c r="D11" s="12"/>
      <c r="E11" s="12"/>
      <c r="F11" s="13">
        <v>3210</v>
      </c>
      <c r="G11" s="14">
        <v>400</v>
      </c>
      <c r="H11" s="14">
        <v>650</v>
      </c>
      <c r="I11" s="14">
        <v>2160</v>
      </c>
    </row>
    <row r="12" s="2" customFormat="1" ht="125.1" customHeight="1" spans="1:17">
      <c r="A12" s="18">
        <v>5</v>
      </c>
      <c r="B12" s="19" t="s">
        <v>42</v>
      </c>
      <c r="C12" s="18" t="s">
        <v>119</v>
      </c>
      <c r="D12" s="18" t="s">
        <v>122</v>
      </c>
      <c r="E12" s="19" t="s">
        <v>123</v>
      </c>
      <c r="F12" s="20">
        <v>2110</v>
      </c>
      <c r="G12" s="21">
        <v>300</v>
      </c>
      <c r="H12" s="21">
        <v>650</v>
      </c>
      <c r="I12" s="21">
        <v>1160</v>
      </c>
      <c r="J12" s="3"/>
      <c r="K12" s="3"/>
      <c r="L12" s="3"/>
      <c r="M12" s="3"/>
      <c r="N12" s="3"/>
      <c r="O12" s="3"/>
      <c r="P12" s="3"/>
      <c r="Q12" s="3"/>
    </row>
    <row r="13" customFormat="1" ht="104.1" customHeight="1" spans="1:17">
      <c r="A13" s="18">
        <v>6</v>
      </c>
      <c r="B13" s="19" t="s">
        <v>124</v>
      </c>
      <c r="C13" s="18" t="s">
        <v>119</v>
      </c>
      <c r="D13" s="18" t="s">
        <v>125</v>
      </c>
      <c r="E13" s="19" t="s">
        <v>126</v>
      </c>
      <c r="F13" s="20">
        <v>1100</v>
      </c>
      <c r="G13" s="21">
        <v>100</v>
      </c>
      <c r="H13" s="21">
        <v>0</v>
      </c>
      <c r="I13" s="21">
        <v>1000</v>
      </c>
      <c r="J13" s="3"/>
      <c r="K13" s="3"/>
      <c r="L13" s="3"/>
      <c r="M13" s="3"/>
      <c r="N13" s="3"/>
      <c r="O13" s="3"/>
      <c r="P13" s="3"/>
      <c r="Q13" s="3"/>
    </row>
    <row r="14" s="1" customFormat="1" ht="45" customHeight="1" spans="1:9">
      <c r="A14" s="22" t="s">
        <v>56</v>
      </c>
      <c r="B14" s="12" t="s">
        <v>57</v>
      </c>
      <c r="C14" s="12"/>
      <c r="D14" s="12"/>
      <c r="E14" s="12"/>
      <c r="F14" s="13">
        <v>2054</v>
      </c>
      <c r="G14" s="14">
        <v>700</v>
      </c>
      <c r="H14" s="14">
        <v>854</v>
      </c>
      <c r="I14" s="14">
        <v>500</v>
      </c>
    </row>
    <row r="15" s="2" customFormat="1" ht="75" spans="1:9">
      <c r="A15" s="18">
        <v>7</v>
      </c>
      <c r="B15" s="19" t="s">
        <v>127</v>
      </c>
      <c r="C15" s="18" t="s">
        <v>112</v>
      </c>
      <c r="D15" s="18" t="s">
        <v>22</v>
      </c>
      <c r="E15" s="19" t="s">
        <v>128</v>
      </c>
      <c r="F15" s="20">
        <v>1754</v>
      </c>
      <c r="G15" s="21">
        <v>400</v>
      </c>
      <c r="H15" s="21">
        <v>854</v>
      </c>
      <c r="I15" s="21">
        <v>500</v>
      </c>
    </row>
    <row r="16" s="3" customFormat="1" ht="87.95" customHeight="1" spans="1:9">
      <c r="A16" s="22">
        <v>8</v>
      </c>
      <c r="B16" s="19" t="s">
        <v>129</v>
      </c>
      <c r="C16" s="18" t="s">
        <v>112</v>
      </c>
      <c r="D16" s="18" t="s">
        <v>130</v>
      </c>
      <c r="E16" s="19" t="s">
        <v>131</v>
      </c>
      <c r="F16" s="20">
        <v>300</v>
      </c>
      <c r="G16" s="21">
        <v>300</v>
      </c>
      <c r="H16" s="21">
        <v>0</v>
      </c>
      <c r="I16" s="21">
        <v>0</v>
      </c>
    </row>
    <row r="17" s="4" customFormat="1" ht="36.95" customHeight="1" spans="1:9">
      <c r="A17" s="25" t="s">
        <v>61</v>
      </c>
      <c r="B17" s="26" t="s">
        <v>68</v>
      </c>
      <c r="C17" s="26"/>
      <c r="D17" s="26"/>
      <c r="E17" s="26"/>
      <c r="F17" s="13">
        <v>2800</v>
      </c>
      <c r="G17" s="27">
        <v>700</v>
      </c>
      <c r="H17" s="27">
        <v>0</v>
      </c>
      <c r="I17" s="27">
        <v>2100</v>
      </c>
    </row>
    <row r="18" s="5" customFormat="1" ht="87" customHeight="1" spans="1:9">
      <c r="A18" s="28">
        <v>9</v>
      </c>
      <c r="B18" s="29" t="s">
        <v>132</v>
      </c>
      <c r="C18" s="28" t="s">
        <v>112</v>
      </c>
      <c r="D18" s="28" t="s">
        <v>70</v>
      </c>
      <c r="E18" s="29" t="s">
        <v>133</v>
      </c>
      <c r="F18" s="20">
        <v>2800</v>
      </c>
      <c r="G18" s="21">
        <v>700</v>
      </c>
      <c r="H18" s="20">
        <v>0</v>
      </c>
      <c r="I18" s="20">
        <v>2100</v>
      </c>
    </row>
  </sheetData>
  <mergeCells count="16">
    <mergeCell ref="A1:I1"/>
    <mergeCell ref="G2:I2"/>
    <mergeCell ref="A5:B5"/>
    <mergeCell ref="B6:E6"/>
    <mergeCell ref="B11:E11"/>
    <mergeCell ref="B14:E14"/>
    <mergeCell ref="B17:E17"/>
    <mergeCell ref="A2:A4"/>
    <mergeCell ref="B2:B4"/>
    <mergeCell ref="C2:C4"/>
    <mergeCell ref="D2:D4"/>
    <mergeCell ref="E2:E4"/>
    <mergeCell ref="F2:F4"/>
    <mergeCell ref="G3:G4"/>
    <mergeCell ref="H3:H4"/>
    <mergeCell ref="I3:I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创建方案</vt:lpstr>
      <vt:lpstr>中央资金</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cp:lastModifiedBy>
  <dcterms:created xsi:type="dcterms:W3CDTF">2023-04-03T07:33:00Z</dcterms:created>
  <cp:lastPrinted>2024-01-22T17:33:00Z</cp:lastPrinted>
  <dcterms:modified xsi:type="dcterms:W3CDTF">2024-06-06T08:19:24Z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51E6A244D30148609F75DEFAC0E0D498_13</vt:lpwstr>
  </property>
  <property fmtid="{D5CDD505-2E9C-101B-9397-08002B2CF9AE}" pid="3" name="KSOProductBuildVer">
    <vt:lpwstr>2052-12.1.0.16929</vt:lpwstr>
  </property>
</Properties>
</file>