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9705" activeTab="1"/>
  </bookViews>
  <sheets>
    <sheet name="收入" sheetId="1" r:id="rId1"/>
    <sheet name="支出" sheetId="2" r:id="rId2"/>
  </sheets>
  <definedNames>
    <definedName name="_xlnm._FilterDatabase" localSheetId="0" hidden="1">收入!$A$4:$H$52</definedName>
    <definedName name="_xlnm._FilterDatabase" localSheetId="1" hidden="1">支出!$A$4:$H$52</definedName>
    <definedName name="_xlnm.Print_Area" localSheetId="0">收入!$A$1:$H$52</definedName>
    <definedName name="_xlnm.Print_Area" localSheetId="1">支出!$A$1:$H$52</definedName>
    <definedName name="_xlnm.Print_Titles" localSheetId="1">支出!$1:$4</definedName>
    <definedName name="_xlnm.Print_Titles" localSheetId="0">收入!$1:$4</definedName>
  </definedNames>
  <calcPr calcId="144525"/>
</workbook>
</file>

<file path=xl/sharedStrings.xml><?xml version="1.0" encoding="utf-8"?>
<sst xmlns="http://schemas.openxmlformats.org/spreadsheetml/2006/main" count="116">
  <si>
    <t>原州区 2019年1月财政收入完成情况表</t>
  </si>
  <si>
    <t>2019年1月</t>
  </si>
  <si>
    <t xml:space="preserve">    单位：万元</t>
  </si>
  <si>
    <r>
      <rPr>
        <sz val="11"/>
        <color indexed="8"/>
        <rFont val="宋体"/>
        <charset val="134"/>
      </rPr>
      <t>预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算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科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目</t>
    </r>
  </si>
  <si>
    <t>年初预算数</t>
  </si>
  <si>
    <t>本月执行数</t>
  </si>
  <si>
    <t>1至本月累计执行数</t>
  </si>
  <si>
    <t>本月累计数</t>
  </si>
  <si>
    <t>上月累计数</t>
  </si>
  <si>
    <t>金额</t>
  </si>
  <si>
    <t>指标占比%</t>
  </si>
  <si>
    <t>为年度预算%</t>
  </si>
  <si>
    <t>上年同期数</t>
  </si>
  <si>
    <t>增减%</t>
  </si>
  <si>
    <t>一般公共预算总收入</t>
  </si>
  <si>
    <t>中央级一般公共预算收入</t>
  </si>
  <si>
    <t>自治区级一般公共预算收入</t>
  </si>
  <si>
    <t>地方一般公共预算收入</t>
  </si>
  <si>
    <t xml:space="preserve">  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</si>
  <si>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</si>
  <si>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</si>
  <si>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</si>
  <si>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</si>
  <si>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</si>
  <si>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</si>
  <si>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</si>
  <si>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</si>
  <si>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</si>
  <si>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</si>
  <si>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</si>
  <si>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</si>
  <si>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</si>
  <si>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</si>
  <si>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</si>
  <si>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</si>
  <si>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</si>
  <si>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</si>
  <si>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</si>
  <si>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</si>
  <si>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</si>
  <si>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>-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</si>
  <si>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</si>
  <si>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</si>
  <si>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</si>
  <si>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</si>
  <si>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 xml:space="preserve">  政府性基金收入合计</t>
  </si>
  <si>
    <t xml:space="preserve">     农网还贷资金收入</t>
  </si>
  <si>
    <t xml:space="preserve">     铁路建设基金收入</t>
  </si>
  <si>
    <t xml:space="preserve">     民航发展基金收入</t>
  </si>
  <si>
    <t xml:space="preserve">     旅游发展基金收入</t>
  </si>
  <si>
    <t xml:space="preserve">     国有土地收益基金收入</t>
  </si>
  <si>
    <t xml:space="preserve">     农业土地开发资金收入</t>
  </si>
  <si>
    <t xml:space="preserve">     国有土地使用权出让收入</t>
  </si>
  <si>
    <t xml:space="preserve">      大中型水库移民后期扶持基金收入</t>
  </si>
  <si>
    <t xml:space="preserve">     大中型水库库区基金收入</t>
  </si>
  <si>
    <t xml:space="preserve">     彩票公益金收入</t>
  </si>
  <si>
    <t xml:space="preserve">     城市基础设施配套费收入</t>
  </si>
  <si>
    <t xml:space="preserve">     小型水库移民扶助基金收入</t>
  </si>
  <si>
    <t xml:space="preserve">     国家重大水利工程建设基金收入</t>
  </si>
  <si>
    <t xml:space="preserve">     车辆通行费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</si>
  <si>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污水处理费收入</t>
    </r>
  </si>
  <si>
    <t xml:space="preserve">         彩票发行机构和彩票销售机构的业务费用</t>
  </si>
  <si>
    <t xml:space="preserve">     其他政府性基金收入</t>
  </si>
  <si>
    <t>原州区 2019年1月财政支出完成情况表</t>
  </si>
  <si>
    <r>
      <rPr>
        <sz val="11"/>
        <rFont val="宋体"/>
        <charset val="134"/>
      </rPr>
      <t>预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算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目</t>
    </r>
  </si>
  <si>
    <t>变动预算数</t>
  </si>
  <si>
    <t>上月执行数</t>
  </si>
  <si>
    <t>为变动预算%</t>
  </si>
  <si>
    <t xml:space="preserve">支  出  总  计       </t>
  </si>
  <si>
    <t>一般公共预算支出合计</t>
  </si>
  <si>
    <t xml:space="preserve"> *    一般公共服务支出</t>
  </si>
  <si>
    <t xml:space="preserve">      外交支出</t>
  </si>
  <si>
    <t xml:space="preserve">      国防支出</t>
  </si>
  <si>
    <t xml:space="preserve"> *    公共安全支出</t>
  </si>
  <si>
    <t xml:space="preserve"> * Δ 教育支出</t>
  </si>
  <si>
    <t xml:space="preserve"> * Δ 科学技术支出</t>
  </si>
  <si>
    <t xml:space="preserve">   Δ 文化旅游体育与传媒支出</t>
  </si>
  <si>
    <t xml:space="preserve"> * Δ 社会保障和就业支出</t>
  </si>
  <si>
    <t xml:space="preserve"> * Δ 卫生健康支出</t>
  </si>
  <si>
    <t xml:space="preserve"> * Δ 节能环保支出</t>
  </si>
  <si>
    <t xml:space="preserve"> * Δ 城乡社区支出</t>
  </si>
  <si>
    <t xml:space="preserve">   Δ 农林水支出</t>
  </si>
  <si>
    <t xml:space="preserve">   Δ 交通运输支出</t>
  </si>
  <si>
    <t xml:space="preserve">      资源勘探信息等支出</t>
  </si>
  <si>
    <t xml:space="preserve">   Δ 商业服务业等支出</t>
  </si>
  <si>
    <t xml:space="preserve">      金融支出</t>
  </si>
  <si>
    <t xml:space="preserve">   Δ 自然资源海洋气象等支出</t>
  </si>
  <si>
    <t xml:space="preserve">   Δ 住房保障支出</t>
  </si>
  <si>
    <t xml:space="preserve">   Δ 粮油物资储备支出</t>
  </si>
  <si>
    <t xml:space="preserve">      灾害防治及应急管理支出</t>
  </si>
  <si>
    <t xml:space="preserve">      其他支出</t>
  </si>
  <si>
    <t xml:space="preserve">      债务付息支出</t>
  </si>
  <si>
    <t>重点关注数据</t>
  </si>
  <si>
    <t xml:space="preserve"> * 八项支出数据</t>
  </si>
  <si>
    <t xml:space="preserve"> Δ民生支出数据</t>
  </si>
  <si>
    <t>政府性基金预算支出合计</t>
  </si>
  <si>
    <t xml:space="preserve">  科学技术支出</t>
  </si>
  <si>
    <t xml:space="preserve">  文化旅游体育与传媒支出</t>
  </si>
  <si>
    <t xml:space="preserve">  社会保障和就业支出</t>
  </si>
  <si>
    <t xml:space="preserve">  节能环保支出</t>
  </si>
  <si>
    <t xml:space="preserve">  城乡社区支出</t>
  </si>
  <si>
    <t xml:space="preserve">       国有土地使用权出让收入及对应专项债务收入安排的支出</t>
  </si>
  <si>
    <t xml:space="preserve">   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</si>
  <si>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</si>
  <si>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</si>
  <si>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</si>
  <si>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棚户区改造专项债券收入安排的支出</t>
  </si>
  <si>
    <t xml:space="preserve">      城市基础设施配套费对应专项债务收入安排的支出</t>
  </si>
  <si>
    <t xml:space="preserve">  农林水支出</t>
  </si>
  <si>
    <t xml:space="preserve">  交通运输支出</t>
  </si>
  <si>
    <t xml:space="preserve">  资源勘探信息等支出</t>
  </si>
  <si>
    <t xml:space="preserve">  金融支出</t>
  </si>
  <si>
    <t xml:space="preserve">  其他支出</t>
  </si>
  <si>
    <t xml:space="preserve">  转移性支出</t>
  </si>
  <si>
    <t xml:space="preserve">  债务付息支出</t>
  </si>
  <si>
    <t xml:space="preserve">  债务发行费用支出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</si>
</sst>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  <font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/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" fontId="3" fillId="0" borderId="0" xfId="51" applyNumberFormat="1" applyFont="1" applyFill="1" applyBorder="1" applyAlignment="1" applyProtection="1">
      <alignment horizontal="center" vertical="center"/>
      <protection locked="0"/>
    </xf>
    <xf numFmtId="49" fontId="4" fillId="0" borderId="0" xfId="51" applyNumberFormat="1" applyFont="1" applyFill="1" applyAlignment="1" applyProtection="1">
      <alignment horizontal="center" vertical="center"/>
      <protection locked="0"/>
    </xf>
    <xf numFmtId="41" fontId="2" fillId="0" borderId="0" xfId="51" applyNumberFormat="1" applyFont="1" applyFill="1" applyAlignment="1" applyProtection="1">
      <alignment horizontal="center" vertical="center"/>
      <protection locked="0"/>
    </xf>
    <xf numFmtId="41" fontId="4" fillId="0" borderId="0" xfId="51" applyNumberFormat="1" applyFont="1" applyFill="1" applyAlignment="1" applyProtection="1">
      <alignment horizontal="center" vertical="center"/>
      <protection locked="0"/>
    </xf>
    <xf numFmtId="43" fontId="2" fillId="0" borderId="0" xfId="51" applyNumberFormat="1" applyFont="1" applyFill="1" applyAlignment="1" applyProtection="1">
      <alignment horizontal="center" vertical="center"/>
      <protection locked="0"/>
    </xf>
    <xf numFmtId="41" fontId="2" fillId="0" borderId="0" xfId="51" applyNumberFormat="1" applyFont="1" applyFill="1" applyAlignment="1" applyProtection="1">
      <alignment horizontal="right" vertical="center"/>
      <protection locked="0"/>
    </xf>
    <xf numFmtId="43" fontId="2" fillId="0" borderId="0" xfId="35" applyNumberFormat="1" applyFont="1" applyFill="1" applyAlignment="1" applyProtection="1">
      <alignment horizontal="right" vertical="center"/>
      <protection locked="0"/>
    </xf>
    <xf numFmtId="1" fontId="2" fillId="0" borderId="1" xfId="51" applyNumberFormat="1" applyFont="1" applyFill="1" applyBorder="1" applyAlignment="1" applyProtection="1">
      <alignment horizontal="center" vertical="center" wrapText="1"/>
      <protection locked="0"/>
    </xf>
    <xf numFmtId="41" fontId="2" fillId="0" borderId="2" xfId="51" applyNumberFormat="1" applyFont="1" applyFill="1" applyBorder="1" applyAlignment="1" applyProtection="1">
      <alignment horizontal="center" vertical="center" wrapText="1"/>
      <protection locked="0"/>
    </xf>
    <xf numFmtId="41" fontId="2" fillId="0" borderId="1" xfId="51" applyNumberFormat="1" applyFont="1" applyFill="1" applyBorder="1" applyAlignment="1" applyProtection="1">
      <alignment horizontal="center" vertical="center" wrapText="1"/>
      <protection locked="0"/>
    </xf>
    <xf numFmtId="41" fontId="4" fillId="0" borderId="3" xfId="51" applyNumberFormat="1" applyFont="1" applyFill="1" applyBorder="1" applyAlignment="1" applyProtection="1">
      <alignment horizontal="center" vertical="center" wrapText="1"/>
      <protection locked="0"/>
    </xf>
    <xf numFmtId="41" fontId="4" fillId="0" borderId="4" xfId="51" applyNumberFormat="1" applyFont="1" applyFill="1" applyBorder="1" applyAlignment="1" applyProtection="1">
      <alignment horizontal="center" vertical="center" wrapText="1"/>
      <protection locked="0"/>
    </xf>
    <xf numFmtId="41" fontId="4" fillId="0" borderId="5" xfId="51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51" applyNumberFormat="1" applyFont="1" applyFill="1" applyBorder="1" applyAlignment="1" applyProtection="1">
      <alignment horizontal="center" vertical="center" wrapText="1"/>
      <protection locked="0"/>
    </xf>
    <xf numFmtId="41" fontId="2" fillId="0" borderId="6" xfId="51" applyNumberFormat="1" applyFont="1" applyFill="1" applyBorder="1" applyAlignment="1" applyProtection="1">
      <alignment horizontal="center" vertical="center" wrapText="1"/>
      <protection locked="0"/>
    </xf>
    <xf numFmtId="43" fontId="2" fillId="0" borderId="2" xfId="51" applyNumberFormat="1" applyFont="1" applyFill="1" applyBorder="1" applyAlignment="1" applyProtection="1">
      <alignment horizontal="center" vertical="center" wrapText="1"/>
      <protection locked="0"/>
    </xf>
    <xf numFmtId="43" fontId="5" fillId="0" borderId="2" xfId="8" applyFont="1" applyFill="1" applyBorder="1" applyAlignment="1" applyProtection="1">
      <alignment horizontal="center" vertical="center"/>
      <protection locked="0"/>
    </xf>
    <xf numFmtId="41" fontId="5" fillId="0" borderId="2" xfId="8" applyNumberFormat="1" applyFont="1" applyFill="1" applyBorder="1" applyAlignment="1" applyProtection="1">
      <alignment horizontal="center" vertical="center"/>
    </xf>
    <xf numFmtId="43" fontId="5" fillId="0" borderId="2" xfId="8" applyNumberFormat="1" applyFont="1" applyFill="1" applyBorder="1" applyAlignment="1" applyProtection="1">
      <alignment horizontal="center" vertical="center"/>
    </xf>
    <xf numFmtId="43" fontId="5" fillId="0" borderId="2" xfId="8" applyNumberFormat="1" applyFont="1" applyFill="1" applyBorder="1" applyAlignment="1" applyProtection="1">
      <alignment horizontal="center" vertical="center"/>
      <protection locked="0"/>
    </xf>
    <xf numFmtId="43" fontId="5" fillId="0" borderId="2" xfId="5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41" fontId="5" fillId="0" borderId="2" xfId="8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41" fontId="6" fillId="0" borderId="2" xfId="8" applyNumberFormat="1" applyFont="1" applyFill="1" applyBorder="1" applyAlignment="1" applyProtection="1">
      <alignment horizontal="right" vertical="center"/>
    </xf>
    <xf numFmtId="43" fontId="6" fillId="0" borderId="2" xfId="8" applyNumberFormat="1" applyFont="1" applyFill="1" applyBorder="1" applyAlignment="1" applyProtection="1">
      <alignment horizontal="center" vertical="center"/>
    </xf>
    <xf numFmtId="43" fontId="6" fillId="0" borderId="2" xfId="8" applyNumberFormat="1" applyFont="1" applyFill="1" applyBorder="1" applyAlignment="1" applyProtection="1">
      <alignment horizontal="center" vertical="center"/>
      <protection locked="0"/>
    </xf>
    <xf numFmtId="43" fontId="6" fillId="0" borderId="2" xfId="5" applyNumberFormat="1" applyFont="1" applyFill="1" applyBorder="1" applyAlignment="1" applyProtection="1">
      <alignment vertical="center"/>
    </xf>
    <xf numFmtId="41" fontId="6" fillId="0" borderId="2" xfId="8" applyNumberFormat="1" applyFont="1" applyFill="1" applyBorder="1" applyAlignment="1" applyProtection="1">
      <alignment vertical="center"/>
      <protection locked="0"/>
    </xf>
    <xf numFmtId="41" fontId="6" fillId="0" borderId="2" xfId="50" applyNumberFormat="1" applyFont="1" applyFill="1" applyBorder="1" applyAlignment="1">
      <alignment horizontal="center" vertical="center"/>
    </xf>
    <xf numFmtId="41" fontId="6" fillId="0" borderId="2" xfId="8" applyNumberFormat="1" applyFont="1" applyFill="1" applyBorder="1" applyAlignment="1" applyProtection="1">
      <alignment horizontal="center" vertical="center"/>
      <protection locked="0"/>
    </xf>
    <xf numFmtId="41" fontId="6" fillId="0" borderId="2" xfId="8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41" fontId="7" fillId="0" borderId="2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41" fontId="6" fillId="0" borderId="0" xfId="8" applyNumberFormat="1" applyFont="1" applyFill="1" applyBorder="1" applyAlignment="1" applyProtection="1">
      <alignment horizontal="right" vertical="center"/>
    </xf>
    <xf numFmtId="41" fontId="10" fillId="0" borderId="2" xfId="0" applyNumberFormat="1" applyFont="1" applyFill="1" applyBorder="1" applyAlignment="1">
      <alignment horizontal="center" vertical="center"/>
    </xf>
    <xf numFmtId="41" fontId="10" fillId="0" borderId="2" xfId="0" applyNumberFormat="1" applyFont="1" applyBorder="1" applyAlignment="1">
      <alignment horizontal="center" vertical="center"/>
    </xf>
    <xf numFmtId="41" fontId="10" fillId="0" borderId="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1" fontId="0" fillId="0" borderId="0" xfId="0" applyNumberFormat="1" applyAlignment="1">
      <alignment vertical="center"/>
    </xf>
    <xf numFmtId="41" fontId="0" fillId="0" borderId="0" xfId="0" applyNumberFormat="1" applyFill="1" applyAlignment="1">
      <alignment vertical="center"/>
    </xf>
    <xf numFmtId="43" fontId="0" fillId="0" borderId="0" xfId="0" applyNumberFormat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" fontId="13" fillId="2" borderId="0" xfId="51" applyNumberFormat="1" applyFont="1" applyFill="1" applyAlignment="1" applyProtection="1">
      <alignment horizontal="center" vertical="center"/>
      <protection locked="0"/>
    </xf>
    <xf numFmtId="1" fontId="14" fillId="2" borderId="0" xfId="51" applyNumberFormat="1" applyFont="1" applyFill="1" applyAlignment="1" applyProtection="1">
      <alignment horizontal="center" vertical="center"/>
      <protection locked="0"/>
    </xf>
    <xf numFmtId="41" fontId="12" fillId="0" borderId="0" xfId="51" applyNumberFormat="1" applyFont="1" applyAlignment="1" applyProtection="1">
      <alignment horizontal="center" vertical="center"/>
      <protection locked="0"/>
    </xf>
    <xf numFmtId="41" fontId="4" fillId="0" borderId="0" xfId="51" applyNumberFormat="1" applyFill="1" applyAlignment="1" applyProtection="1">
      <alignment horizontal="center" vertical="center"/>
      <protection locked="0"/>
    </xf>
    <xf numFmtId="41" fontId="12" fillId="0" borderId="0" xfId="51" applyNumberFormat="1" applyFont="1" applyFill="1" applyAlignment="1" applyProtection="1">
      <alignment horizontal="center" vertical="center"/>
      <protection locked="0"/>
    </xf>
    <xf numFmtId="43" fontId="12" fillId="0" borderId="0" xfId="51" applyNumberFormat="1" applyFont="1" applyFill="1" applyAlignment="1" applyProtection="1">
      <alignment horizontal="center" vertical="center"/>
      <protection locked="0"/>
    </xf>
    <xf numFmtId="41" fontId="12" fillId="0" borderId="0" xfId="51" applyNumberFormat="1" applyFont="1" applyFill="1" applyAlignment="1" applyProtection="1">
      <alignment horizontal="right" vertical="center"/>
      <protection locked="0"/>
    </xf>
    <xf numFmtId="43" fontId="12" fillId="0" borderId="0" xfId="35" applyNumberFormat="1" applyFont="1" applyAlignment="1" applyProtection="1">
      <alignment horizontal="right" vertical="center"/>
      <protection locked="0"/>
    </xf>
    <xf numFmtId="1" fontId="12" fillId="0" borderId="1" xfId="51" applyNumberFormat="1" applyFont="1" applyFill="1" applyBorder="1" applyAlignment="1" applyProtection="1">
      <alignment horizontal="center" vertical="center" wrapText="1"/>
      <protection locked="0"/>
    </xf>
    <xf numFmtId="41" fontId="2" fillId="0" borderId="2" xfId="51" applyNumberFormat="1" applyFont="1" applyBorder="1" applyAlignment="1" applyProtection="1">
      <alignment horizontal="center" vertical="center" wrapText="1"/>
      <protection locked="0"/>
    </xf>
    <xf numFmtId="41" fontId="12" fillId="0" borderId="1" xfId="51" applyNumberFormat="1" applyFont="1" applyFill="1" applyBorder="1" applyAlignment="1" applyProtection="1">
      <alignment horizontal="center" vertical="center" wrapText="1"/>
      <protection locked="0"/>
    </xf>
    <xf numFmtId="41" fontId="15" fillId="0" borderId="3" xfId="51" applyNumberFormat="1" applyFont="1" applyBorder="1" applyAlignment="1" applyProtection="1">
      <alignment horizontal="center" vertical="center" wrapText="1"/>
      <protection locked="0"/>
    </xf>
    <xf numFmtId="41" fontId="15" fillId="0" borderId="4" xfId="51" applyNumberFormat="1" applyFont="1" applyBorder="1" applyAlignment="1" applyProtection="1">
      <alignment horizontal="center" vertical="center" wrapText="1"/>
      <protection locked="0"/>
    </xf>
    <xf numFmtId="41" fontId="15" fillId="0" borderId="5" xfId="51" applyNumberFormat="1" applyFont="1" applyBorder="1" applyAlignment="1" applyProtection="1">
      <alignment horizontal="center" vertical="center" wrapText="1"/>
      <protection locked="0"/>
    </xf>
    <xf numFmtId="1" fontId="12" fillId="0" borderId="6" xfId="51" applyNumberFormat="1" applyFont="1" applyFill="1" applyBorder="1" applyAlignment="1" applyProtection="1">
      <alignment horizontal="center" vertical="center" wrapText="1"/>
      <protection locked="0"/>
    </xf>
    <xf numFmtId="41" fontId="12" fillId="0" borderId="6" xfId="51" applyNumberFormat="1" applyFont="1" applyFill="1" applyBorder="1" applyAlignment="1" applyProtection="1">
      <alignment horizontal="center" vertical="center" wrapText="1"/>
      <protection locked="0"/>
    </xf>
    <xf numFmtId="43" fontId="2" fillId="0" borderId="2" xfId="51" applyNumberFormat="1" applyFont="1" applyBorder="1" applyAlignment="1" applyProtection="1">
      <alignment horizontal="center" vertical="center" wrapText="1"/>
      <protection locked="0"/>
    </xf>
    <xf numFmtId="43" fontId="12" fillId="0" borderId="2" xfId="51" applyNumberFormat="1" applyFont="1" applyBorder="1" applyAlignment="1" applyProtection="1">
      <alignment horizontal="center" vertical="center" wrapText="1"/>
      <protection locked="0"/>
    </xf>
    <xf numFmtId="43" fontId="12" fillId="0" borderId="2" xfId="5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51" applyNumberFormat="1" applyFont="1" applyFill="1" applyBorder="1" applyAlignment="1" applyProtection="1">
      <alignment horizontal="center" vertical="center" wrapText="1"/>
      <protection locked="0"/>
    </xf>
    <xf numFmtId="41" fontId="5" fillId="0" borderId="7" xfId="51" applyNumberFormat="1" applyFont="1" applyBorder="1" applyAlignment="1" applyProtection="1">
      <alignment horizontal="center" vertical="center" wrapText="1"/>
      <protection locked="0"/>
    </xf>
    <xf numFmtId="41" fontId="5" fillId="0" borderId="7" xfId="51" applyNumberFormat="1" applyFont="1" applyFill="1" applyBorder="1" applyAlignment="1" applyProtection="1">
      <alignment horizontal="center" vertical="center" wrapText="1"/>
      <protection locked="0"/>
    </xf>
    <xf numFmtId="43" fontId="5" fillId="0" borderId="2" xfId="8" applyNumberFormat="1" applyFont="1" applyBorder="1" applyAlignment="1" applyProtection="1">
      <alignment horizontal="center" vertical="center"/>
    </xf>
    <xf numFmtId="43" fontId="5" fillId="0" borderId="2" xfId="8" applyNumberFormat="1" applyFont="1" applyFill="1" applyBorder="1" applyAlignment="1" applyProtection="1">
      <alignment vertical="center"/>
    </xf>
    <xf numFmtId="1" fontId="6" fillId="0" borderId="6" xfId="51" applyNumberFormat="1" applyFont="1" applyFill="1" applyBorder="1" applyAlignment="1" applyProtection="1">
      <alignment vertical="center" wrapText="1"/>
      <protection locked="0"/>
    </xf>
    <xf numFmtId="41" fontId="6" fillId="0" borderId="2" xfId="8" applyNumberFormat="1" applyFont="1" applyBorder="1" applyAlignment="1" applyProtection="1">
      <alignment horizontal="center" vertical="center"/>
    </xf>
    <xf numFmtId="43" fontId="6" fillId="0" borderId="2" xfId="8" applyNumberFormat="1" applyFont="1" applyBorder="1" applyAlignment="1" applyProtection="1">
      <alignment horizontal="center" vertical="center"/>
    </xf>
    <xf numFmtId="41" fontId="5" fillId="0" borderId="2" xfId="8" applyNumberFormat="1" applyFont="1" applyFill="1" applyBorder="1" applyAlignment="1" applyProtection="1">
      <alignment vertical="center"/>
      <protection locked="0"/>
    </xf>
    <xf numFmtId="41" fontId="6" fillId="0" borderId="2" xfId="8" applyNumberFormat="1" applyFont="1" applyBorder="1" applyAlignment="1" applyProtection="1">
      <alignment horizontal="right" vertical="center"/>
      <protection locked="0"/>
    </xf>
    <xf numFmtId="43" fontId="6" fillId="0" borderId="2" xfId="8" applyNumberFormat="1" applyFont="1" applyBorder="1" applyAlignment="1" applyProtection="1">
      <alignment horizontal="center" vertical="center"/>
      <protection locked="0"/>
    </xf>
    <xf numFmtId="41" fontId="6" fillId="2" borderId="2" xfId="50" applyNumberFormat="1" applyFont="1" applyFill="1" applyBorder="1" applyAlignment="1" applyProtection="1">
      <alignment horizontal="center" vertical="center"/>
      <protection locked="0"/>
    </xf>
    <xf numFmtId="41" fontId="6" fillId="2" borderId="3" xfId="50" applyNumberFormat="1" applyFont="1" applyFill="1" applyBorder="1" applyAlignment="1" applyProtection="1">
      <alignment horizontal="center" vertical="center"/>
      <protection locked="0"/>
    </xf>
    <xf numFmtId="43" fontId="6" fillId="0" borderId="2" xfId="5" applyNumberFormat="1" applyFont="1" applyFill="1" applyBorder="1" applyAlignment="1" applyProtection="1">
      <alignment horizontal="right" vertical="center"/>
    </xf>
    <xf numFmtId="41" fontId="0" fillId="0" borderId="2" xfId="0" applyNumberFormat="1" applyBorder="1" applyAlignment="1">
      <alignment vertical="center"/>
    </xf>
    <xf numFmtId="41" fontId="6" fillId="0" borderId="2" xfId="8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</xf>
    <xf numFmtId="41" fontId="5" fillId="0" borderId="2" xfId="8" applyNumberFormat="1" applyFont="1" applyBorder="1" applyAlignment="1" applyProtection="1">
      <alignment horizontal="center" vertical="center"/>
    </xf>
    <xf numFmtId="43" fontId="0" fillId="0" borderId="2" xfId="0" applyNumberFormat="1" applyBorder="1" applyAlignment="1">
      <alignment vertical="center"/>
    </xf>
    <xf numFmtId="41" fontId="16" fillId="0" borderId="2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11" fillId="0" borderId="0" xfId="0" applyNumberFormat="1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市本级201403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泾源县201606" xfId="50"/>
    <cellStyle name="常规_收支分析表" xfId="5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F22" sqref="F22"/>
    </sheetView>
  </sheetViews>
  <sheetFormatPr defaultColWidth="12.875" defaultRowHeight="18.75" customHeight="1"/>
  <cols>
    <col min="1" max="1" width="27.875" style="51" customWidth="1"/>
    <col min="2" max="2" width="8.875" style="52" customWidth="1"/>
    <col min="3" max="3" width="9.5" style="52" customWidth="1"/>
    <col min="4" max="4" width="9.25" style="53" customWidth="1"/>
    <col min="5" max="5" width="10.375" style="54" customWidth="1"/>
    <col min="6" max="6" width="12.375" style="54" customWidth="1"/>
    <col min="7" max="7" width="11.5" style="53" customWidth="1"/>
    <col min="8" max="8" width="9.125" style="54" customWidth="1"/>
    <col min="9" max="9" width="11.25" style="55" customWidth="1"/>
    <col min="10" max="10" width="11.25" style="56" customWidth="1"/>
    <col min="11" max="11" width="11.25" style="57" customWidth="1"/>
    <col min="12" max="16384" width="12.875" style="57"/>
  </cols>
  <sheetData>
    <row r="1" ht="31.5" customHeight="1" spans="1:8">
      <c r="A1" s="58" t="s">
        <v>0</v>
      </c>
      <c r="B1" s="59"/>
      <c r="C1" s="59"/>
      <c r="D1" s="59"/>
      <c r="E1" s="59"/>
      <c r="F1" s="59"/>
      <c r="G1" s="59"/>
      <c r="H1" s="59"/>
    </row>
    <row r="2" customHeight="1" spans="1:8">
      <c r="A2" s="6" t="s">
        <v>1</v>
      </c>
      <c r="B2" s="60"/>
      <c r="C2" s="61"/>
      <c r="D2" s="62"/>
      <c r="E2" s="63"/>
      <c r="F2" s="63"/>
      <c r="G2" s="64" t="s">
        <v>2</v>
      </c>
      <c r="H2" s="65"/>
    </row>
    <row r="3" customHeight="1" spans="1:10">
      <c r="A3" s="66" t="s">
        <v>3</v>
      </c>
      <c r="B3" s="67" t="s">
        <v>4</v>
      </c>
      <c r="C3" s="68" t="s">
        <v>5</v>
      </c>
      <c r="D3" s="69" t="s">
        <v>6</v>
      </c>
      <c r="E3" s="70"/>
      <c r="F3" s="70"/>
      <c r="G3" s="70"/>
      <c r="H3" s="71"/>
      <c r="I3" s="45" t="s">
        <v>7</v>
      </c>
      <c r="J3" s="46" t="s">
        <v>8</v>
      </c>
    </row>
    <row r="4" ht="31.5" customHeight="1" spans="1:10">
      <c r="A4" s="72"/>
      <c r="B4" s="67"/>
      <c r="C4" s="73"/>
      <c r="D4" s="13" t="s">
        <v>9</v>
      </c>
      <c r="E4" s="74" t="s">
        <v>10</v>
      </c>
      <c r="F4" s="75" t="s">
        <v>11</v>
      </c>
      <c r="G4" s="13" t="s">
        <v>12</v>
      </c>
      <c r="H4" s="76" t="s">
        <v>13</v>
      </c>
      <c r="I4" s="45"/>
      <c r="J4" s="46"/>
    </row>
    <row r="5" s="48" customFormat="1" ht="18" customHeight="1" spans="1:12">
      <c r="A5" s="77" t="s">
        <v>14</v>
      </c>
      <c r="B5" s="78">
        <f t="shared" ref="B5:G5" si="0">SUM(B6:B8)</f>
        <v>19684</v>
      </c>
      <c r="C5" s="79">
        <f t="shared" si="0"/>
        <v>3693.15</v>
      </c>
      <c r="D5" s="79">
        <f t="shared" si="0"/>
        <v>3693.15</v>
      </c>
      <c r="E5" s="80">
        <v>100</v>
      </c>
      <c r="F5" s="81">
        <v>0</v>
      </c>
      <c r="G5" s="78">
        <f t="shared" si="0"/>
        <v>9019</v>
      </c>
      <c r="H5" s="25">
        <f>(D5-G5)/G5*100</f>
        <v>-59.0514469453376</v>
      </c>
      <c r="I5" s="79">
        <f t="shared" ref="I5:J5" si="1">SUM(I6:I8)</f>
        <v>3693.15</v>
      </c>
      <c r="J5" s="79">
        <f t="shared" si="1"/>
        <v>0</v>
      </c>
      <c r="L5" s="97"/>
    </row>
    <row r="6" ht="18" customHeight="1" spans="1:12">
      <c r="A6" s="82" t="s">
        <v>15</v>
      </c>
      <c r="B6" s="83"/>
      <c r="C6" s="33">
        <v>1629.21</v>
      </c>
      <c r="D6" s="33">
        <v>1629.21</v>
      </c>
      <c r="E6" s="84">
        <f t="shared" ref="E6:E10" si="2">SUM(D6/D5)*100</f>
        <v>44.1143739084521</v>
      </c>
      <c r="F6" s="84">
        <v>0</v>
      </c>
      <c r="G6" s="33">
        <v>4944</v>
      </c>
      <c r="H6" s="32">
        <f t="shared" ref="H6:H45" si="3">(D6-G6)/G6*100</f>
        <v>-67.0467233009709</v>
      </c>
      <c r="I6" s="33">
        <v>1629.21</v>
      </c>
      <c r="J6" s="47"/>
      <c r="L6" s="98"/>
    </row>
    <row r="7" ht="18" customHeight="1" spans="1:12">
      <c r="A7" s="82" t="s">
        <v>16</v>
      </c>
      <c r="B7" s="83"/>
      <c r="C7" s="33">
        <v>480.94</v>
      </c>
      <c r="D7" s="33">
        <v>480.94</v>
      </c>
      <c r="E7" s="84">
        <f>SUM(D7/D5)*100</f>
        <v>13.0224875783545</v>
      </c>
      <c r="F7" s="84">
        <v>0</v>
      </c>
      <c r="G7" s="33">
        <v>2214</v>
      </c>
      <c r="H7" s="32">
        <f t="shared" si="3"/>
        <v>-78.2773261065944</v>
      </c>
      <c r="I7" s="33">
        <v>480.94</v>
      </c>
      <c r="J7" s="47"/>
      <c r="L7" s="98"/>
    </row>
    <row r="8" s="49" customFormat="1" ht="18" customHeight="1" spans="1:12">
      <c r="A8" s="26" t="s">
        <v>17</v>
      </c>
      <c r="B8" s="41">
        <f>SUM(B9,B26)</f>
        <v>19684</v>
      </c>
      <c r="C8" s="27">
        <f t="shared" ref="C8:D8" si="4">SUM(C9,C26)</f>
        <v>1583</v>
      </c>
      <c r="D8" s="85">
        <f t="shared" si="4"/>
        <v>1583</v>
      </c>
      <c r="E8" s="80">
        <f>SUM(D8/D5)*100</f>
        <v>42.8631385131933</v>
      </c>
      <c r="F8" s="81">
        <f t="shared" ref="F8:F10" si="5">SUM(D8/B8*100)</f>
        <v>8.04206462101199</v>
      </c>
      <c r="G8" s="27">
        <f t="shared" ref="G8" si="6">SUM(G9,G26)</f>
        <v>1861</v>
      </c>
      <c r="H8" s="25">
        <f t="shared" si="3"/>
        <v>-14.938205265986</v>
      </c>
      <c r="I8" s="41">
        <f t="shared" ref="I8" si="7">SUM(I9,I26)</f>
        <v>1583</v>
      </c>
      <c r="J8" s="41">
        <f t="shared" ref="J8" si="8">SUM(J9,J26)</f>
        <v>0</v>
      </c>
      <c r="L8" s="99"/>
    </row>
    <row r="9" s="49" customFormat="1" ht="18" customHeight="1" spans="1:12">
      <c r="A9" s="26" t="s">
        <v>18</v>
      </c>
      <c r="B9" s="41">
        <f>SUM(B10:B25)</f>
        <v>11500</v>
      </c>
      <c r="C9" s="27">
        <f t="shared" ref="C9:D9" si="9">SUM(C10:C25)</f>
        <v>1465</v>
      </c>
      <c r="D9" s="85">
        <f t="shared" si="9"/>
        <v>1465</v>
      </c>
      <c r="E9" s="80">
        <f t="shared" si="2"/>
        <v>92.5457991156033</v>
      </c>
      <c r="F9" s="81">
        <f t="shared" si="5"/>
        <v>12.7391304347826</v>
      </c>
      <c r="G9" s="27">
        <f t="shared" ref="G9" si="10">SUM(G10:G25)</f>
        <v>1233</v>
      </c>
      <c r="H9" s="25">
        <f t="shared" si="3"/>
        <v>18.815896188159</v>
      </c>
      <c r="I9" s="41">
        <f>SUM(I10:I25)</f>
        <v>1465</v>
      </c>
      <c r="J9" s="41">
        <f>SUM(J10:J25)</f>
        <v>0</v>
      </c>
      <c r="L9" s="99"/>
    </row>
    <row r="10" ht="18" customHeight="1" spans="1:12">
      <c r="A10" s="28" t="s">
        <v>19</v>
      </c>
      <c r="B10" s="86">
        <v>6150</v>
      </c>
      <c r="C10" s="33">
        <v>769</v>
      </c>
      <c r="D10" s="33">
        <v>769</v>
      </c>
      <c r="E10" s="84">
        <f t="shared" si="2"/>
        <v>52.4914675767918</v>
      </c>
      <c r="F10" s="87">
        <f t="shared" si="5"/>
        <v>12.5040650406504</v>
      </c>
      <c r="G10" s="29">
        <v>700</v>
      </c>
      <c r="H10" s="32">
        <f t="shared" si="3"/>
        <v>9.85714285714286</v>
      </c>
      <c r="I10" s="33">
        <v>769</v>
      </c>
      <c r="J10" s="33">
        <v>0</v>
      </c>
      <c r="L10" s="98"/>
    </row>
    <row r="11" ht="18" customHeight="1" spans="1:10">
      <c r="A11" s="28" t="s">
        <v>20</v>
      </c>
      <c r="B11" s="86"/>
      <c r="C11" s="33"/>
      <c r="D11" s="33"/>
      <c r="E11" s="84">
        <f>SUM(D11/D9)*100</f>
        <v>0</v>
      </c>
      <c r="F11" s="87"/>
      <c r="G11" s="29"/>
      <c r="H11" s="32" t="e">
        <f t="shared" si="3"/>
        <v>#DIV/0!</v>
      </c>
      <c r="I11" s="33"/>
      <c r="J11" s="33">
        <v>0</v>
      </c>
    </row>
    <row r="12" ht="18" customHeight="1" spans="1:12">
      <c r="A12" s="28" t="s">
        <v>21</v>
      </c>
      <c r="B12" s="86">
        <v>1031</v>
      </c>
      <c r="C12" s="33">
        <v>206</v>
      </c>
      <c r="D12" s="33">
        <v>206</v>
      </c>
      <c r="E12" s="84">
        <f>SUM(D12/D9)*100</f>
        <v>14.061433447099</v>
      </c>
      <c r="F12" s="87">
        <f t="shared" ref="F12:F16" si="11">SUM(D12/B12*100)</f>
        <v>19.9806013579049</v>
      </c>
      <c r="G12" s="29">
        <v>124</v>
      </c>
      <c r="H12" s="32">
        <f t="shared" si="3"/>
        <v>66.1290322580645</v>
      </c>
      <c r="I12" s="33">
        <v>206</v>
      </c>
      <c r="J12" s="33"/>
      <c r="L12" s="98"/>
    </row>
    <row r="13" ht="18" customHeight="1" spans="1:10">
      <c r="A13" s="28" t="s">
        <v>22</v>
      </c>
      <c r="B13" s="86"/>
      <c r="C13" s="33"/>
      <c r="D13" s="33"/>
      <c r="E13" s="84">
        <f t="shared" ref="E13:H13" si="12">SUM(D13/D9)*100</f>
        <v>0</v>
      </c>
      <c r="F13" s="84">
        <f t="shared" si="12"/>
        <v>0</v>
      </c>
      <c r="G13" s="29"/>
      <c r="H13" s="84">
        <f t="shared" si="12"/>
        <v>0</v>
      </c>
      <c r="I13" s="33"/>
      <c r="J13" s="33"/>
    </row>
    <row r="14" ht="18" customHeight="1" spans="1:10">
      <c r="A14" s="28" t="s">
        <v>23</v>
      </c>
      <c r="B14" s="86">
        <v>450</v>
      </c>
      <c r="C14" s="33">
        <v>53</v>
      </c>
      <c r="D14" s="33">
        <v>53</v>
      </c>
      <c r="E14" s="84">
        <f>SUM(D14/D9)*100</f>
        <v>3.61774744027304</v>
      </c>
      <c r="F14" s="87">
        <f t="shared" si="11"/>
        <v>11.7777777777778</v>
      </c>
      <c r="G14" s="29">
        <v>68</v>
      </c>
      <c r="H14" s="32">
        <f t="shared" si="3"/>
        <v>-22.0588235294118</v>
      </c>
      <c r="I14" s="33">
        <v>53</v>
      </c>
      <c r="J14" s="33"/>
    </row>
    <row r="15" ht="18" customHeight="1" spans="1:10">
      <c r="A15" s="28" t="s">
        <v>24</v>
      </c>
      <c r="B15" s="86"/>
      <c r="C15" s="33"/>
      <c r="D15" s="33"/>
      <c r="E15" s="84">
        <f>SUM(D15/D9)*100</f>
        <v>0</v>
      </c>
      <c r="F15" s="87">
        <v>0</v>
      </c>
      <c r="G15" s="35"/>
      <c r="H15" s="84">
        <f>SUM(G15/G9)*100</f>
        <v>0</v>
      </c>
      <c r="I15" s="33"/>
      <c r="J15" s="33"/>
    </row>
    <row r="16" ht="18" customHeight="1" spans="1:12">
      <c r="A16" s="28" t="s">
        <v>25</v>
      </c>
      <c r="B16" s="86"/>
      <c r="C16" s="33"/>
      <c r="D16" s="33"/>
      <c r="E16" s="84">
        <f>SUM(D16/D9)*100</f>
        <v>0</v>
      </c>
      <c r="F16" s="87" t="e">
        <f t="shared" si="11"/>
        <v>#DIV/0!</v>
      </c>
      <c r="G16" s="29"/>
      <c r="H16" s="32" t="e">
        <f t="shared" si="3"/>
        <v>#DIV/0!</v>
      </c>
      <c r="I16" s="33"/>
      <c r="J16" s="33"/>
      <c r="L16" s="98"/>
    </row>
    <row r="17" ht="18" customHeight="1" spans="1:12">
      <c r="A17" s="28" t="s">
        <v>26</v>
      </c>
      <c r="B17" s="86"/>
      <c r="C17" s="33"/>
      <c r="D17" s="33"/>
      <c r="E17" s="84">
        <f>SUM(D17/D9)*100</f>
        <v>0</v>
      </c>
      <c r="F17" s="87" t="e">
        <f t="shared" ref="F17:F23" si="13">SUM(D17/B17*100)</f>
        <v>#DIV/0!</v>
      </c>
      <c r="G17" s="29"/>
      <c r="H17" s="32" t="e">
        <f t="shared" si="3"/>
        <v>#DIV/0!</v>
      </c>
      <c r="I17" s="33"/>
      <c r="J17" s="33"/>
      <c r="L17" s="98"/>
    </row>
    <row r="18" ht="18" customHeight="1" spans="1:10">
      <c r="A18" s="28" t="s">
        <v>27</v>
      </c>
      <c r="B18" s="86">
        <v>844</v>
      </c>
      <c r="C18" s="33">
        <v>234</v>
      </c>
      <c r="D18" s="33">
        <v>234</v>
      </c>
      <c r="E18" s="84">
        <f>SUM(D18/D9)*100</f>
        <v>15.9726962457338</v>
      </c>
      <c r="F18" s="87">
        <f t="shared" si="13"/>
        <v>27.7251184834123</v>
      </c>
      <c r="G18" s="29">
        <v>146</v>
      </c>
      <c r="H18" s="32">
        <f t="shared" si="3"/>
        <v>60.2739726027397</v>
      </c>
      <c r="I18" s="33">
        <v>234</v>
      </c>
      <c r="J18" s="33"/>
    </row>
    <row r="19" ht="18" customHeight="1" spans="1:12">
      <c r="A19" s="28" t="s">
        <v>28</v>
      </c>
      <c r="B19" s="86"/>
      <c r="C19" s="33"/>
      <c r="D19" s="33"/>
      <c r="E19" s="84">
        <f>SUM(D19/D9)*100</f>
        <v>0</v>
      </c>
      <c r="F19" s="87" t="e">
        <f t="shared" si="13"/>
        <v>#DIV/0!</v>
      </c>
      <c r="G19" s="29"/>
      <c r="H19" s="32" t="e">
        <f t="shared" si="3"/>
        <v>#DIV/0!</v>
      </c>
      <c r="I19" s="33"/>
      <c r="J19" s="33"/>
      <c r="L19" s="98"/>
    </row>
    <row r="20" ht="18" customHeight="1" spans="1:12">
      <c r="A20" s="28" t="s">
        <v>29</v>
      </c>
      <c r="B20" s="86"/>
      <c r="C20" s="33"/>
      <c r="D20" s="33"/>
      <c r="E20" s="84">
        <f>SUM(D20/D9)*100</f>
        <v>0</v>
      </c>
      <c r="F20" s="87" t="e">
        <f t="shared" si="13"/>
        <v>#DIV/0!</v>
      </c>
      <c r="G20" s="29"/>
      <c r="H20" s="32" t="e">
        <f t="shared" si="3"/>
        <v>#DIV/0!</v>
      </c>
      <c r="I20" s="33"/>
      <c r="J20" s="33"/>
      <c r="L20" s="98"/>
    </row>
    <row r="21" ht="18" customHeight="1" spans="1:10">
      <c r="A21" s="28" t="s">
        <v>30</v>
      </c>
      <c r="B21" s="86">
        <v>2644</v>
      </c>
      <c r="C21" s="33">
        <v>198</v>
      </c>
      <c r="D21" s="33">
        <v>198</v>
      </c>
      <c r="E21" s="84">
        <f>SUM(D21/D9)*100</f>
        <v>13.5153583617747</v>
      </c>
      <c r="F21" s="87">
        <f t="shared" si="13"/>
        <v>7.48865355521936</v>
      </c>
      <c r="G21" s="29">
        <v>195</v>
      </c>
      <c r="H21" s="32">
        <f t="shared" si="3"/>
        <v>1.53846153846154</v>
      </c>
      <c r="I21" s="33">
        <v>198</v>
      </c>
      <c r="J21" s="33"/>
    </row>
    <row r="22" ht="18" customHeight="1" spans="1:12">
      <c r="A22" s="28" t="s">
        <v>31</v>
      </c>
      <c r="B22" s="86">
        <v>342</v>
      </c>
      <c r="C22" s="33">
        <v>-7</v>
      </c>
      <c r="D22" s="33">
        <v>-7</v>
      </c>
      <c r="E22" s="84">
        <f>SUM(D22/D9)*100</f>
        <v>-0.477815699658703</v>
      </c>
      <c r="F22" s="87">
        <f t="shared" si="13"/>
        <v>-2.04678362573099</v>
      </c>
      <c r="G22" s="29"/>
      <c r="H22" s="32" t="e">
        <f t="shared" si="3"/>
        <v>#DIV/0!</v>
      </c>
      <c r="I22" s="33"/>
      <c r="J22" s="33"/>
      <c r="L22" s="98"/>
    </row>
    <row r="23" ht="18" customHeight="1" spans="1:12">
      <c r="A23" s="28" t="s">
        <v>32</v>
      </c>
      <c r="B23" s="86"/>
      <c r="C23" s="33"/>
      <c r="D23" s="33"/>
      <c r="E23" s="84">
        <f>SUM(D23/D9)*100</f>
        <v>0</v>
      </c>
      <c r="F23" s="87" t="e">
        <f t="shared" si="13"/>
        <v>#DIV/0!</v>
      </c>
      <c r="G23" s="29"/>
      <c r="H23" s="32" t="e">
        <f t="shared" si="3"/>
        <v>#DIV/0!</v>
      </c>
      <c r="I23" s="33">
        <v>-7</v>
      </c>
      <c r="J23" s="33"/>
      <c r="L23" s="98"/>
    </row>
    <row r="24" ht="18" customHeight="1" spans="1:10">
      <c r="A24" s="28" t="s">
        <v>33</v>
      </c>
      <c r="B24" s="88"/>
      <c r="C24" s="33"/>
      <c r="D24" s="33"/>
      <c r="E24" s="84">
        <f>SUM(D24/D9)*100</f>
        <v>0</v>
      </c>
      <c r="F24" s="87">
        <v>0</v>
      </c>
      <c r="G24" s="35"/>
      <c r="H24" s="32">
        <v>0</v>
      </c>
      <c r="I24" s="33"/>
      <c r="J24" s="33"/>
    </row>
    <row r="25" ht="18" customHeight="1" spans="1:10">
      <c r="A25" s="28" t="s">
        <v>34</v>
      </c>
      <c r="B25" s="89">
        <v>39</v>
      </c>
      <c r="C25" s="33">
        <v>12</v>
      </c>
      <c r="D25" s="33">
        <v>12</v>
      </c>
      <c r="E25" s="84">
        <f>SUM(D25/D9)*100</f>
        <v>0.819112627986348</v>
      </c>
      <c r="F25" s="84">
        <f>SUM(D25/B25*100)</f>
        <v>30.7692307692308</v>
      </c>
      <c r="G25" s="35"/>
      <c r="H25" s="84" t="e">
        <f>(D25-G25)/G25*100</f>
        <v>#DIV/0!</v>
      </c>
      <c r="I25" s="33">
        <v>12</v>
      </c>
      <c r="J25" s="33"/>
    </row>
    <row r="26" s="49" customFormat="1" ht="18" customHeight="1" spans="1:12">
      <c r="A26" s="26" t="s">
        <v>35</v>
      </c>
      <c r="B26" s="41">
        <f>SUM(B27:B34)</f>
        <v>8184</v>
      </c>
      <c r="C26" s="27">
        <f t="shared" ref="C26:D26" si="14">SUM(C27:C34)</f>
        <v>118</v>
      </c>
      <c r="D26" s="85">
        <f t="shared" si="14"/>
        <v>118</v>
      </c>
      <c r="E26" s="80">
        <f>SUM(D26/D8)*100</f>
        <v>7.45420088439672</v>
      </c>
      <c r="F26" s="80">
        <f t="shared" ref="F26:F29" si="15">SUM(D26/B26*100)</f>
        <v>1.44183773216031</v>
      </c>
      <c r="G26" s="27">
        <f t="shared" ref="G26" si="16">SUM(G27:G34)</f>
        <v>628</v>
      </c>
      <c r="H26" s="25">
        <f>(D26-G26)/G26*100</f>
        <v>-81.2101910828026</v>
      </c>
      <c r="I26" s="41">
        <f>SUM(I27:I34)</f>
        <v>118</v>
      </c>
      <c r="J26" s="41">
        <f>SUM(J27:J34)</f>
        <v>0</v>
      </c>
      <c r="L26" s="99"/>
    </row>
    <row r="27" ht="18" customHeight="1" spans="1:12">
      <c r="A27" s="28" t="s">
        <v>36</v>
      </c>
      <c r="B27" s="86">
        <v>1598</v>
      </c>
      <c r="C27" s="33">
        <v>115</v>
      </c>
      <c r="D27" s="33">
        <v>115</v>
      </c>
      <c r="E27" s="84">
        <f>SUM(D27/D26)*100</f>
        <v>97.4576271186441</v>
      </c>
      <c r="F27" s="80">
        <f t="shared" si="15"/>
        <v>7.19649561952441</v>
      </c>
      <c r="G27" s="29">
        <v>473</v>
      </c>
      <c r="H27" s="32">
        <f t="shared" si="3"/>
        <v>-75.6871035940803</v>
      </c>
      <c r="I27" s="33">
        <v>115</v>
      </c>
      <c r="J27" s="47"/>
      <c r="L27" s="98"/>
    </row>
    <row r="28" ht="18" customHeight="1" spans="1:12">
      <c r="A28" s="28" t="s">
        <v>37</v>
      </c>
      <c r="B28" s="86">
        <v>964</v>
      </c>
      <c r="C28" s="33"/>
      <c r="D28" s="33"/>
      <c r="E28" s="87">
        <f>SUM(D28/D26)*100</f>
        <v>0</v>
      </c>
      <c r="F28" s="87">
        <f t="shared" si="15"/>
        <v>0</v>
      </c>
      <c r="G28" s="29">
        <v>104</v>
      </c>
      <c r="H28" s="32">
        <f t="shared" si="3"/>
        <v>-100</v>
      </c>
      <c r="I28" s="33"/>
      <c r="J28" s="47"/>
      <c r="L28" s="98"/>
    </row>
    <row r="29" ht="18" customHeight="1" spans="1:12">
      <c r="A29" s="28" t="s">
        <v>38</v>
      </c>
      <c r="B29" s="86">
        <v>507</v>
      </c>
      <c r="C29" s="33">
        <v>3</v>
      </c>
      <c r="D29" s="33">
        <v>3</v>
      </c>
      <c r="E29" s="87">
        <f>SUM(D29/D26)*100</f>
        <v>2.54237288135593</v>
      </c>
      <c r="F29" s="87">
        <f t="shared" si="15"/>
        <v>0.591715976331361</v>
      </c>
      <c r="G29" s="29">
        <v>26</v>
      </c>
      <c r="H29" s="32">
        <f t="shared" si="3"/>
        <v>-88.4615384615385</v>
      </c>
      <c r="I29" s="33">
        <v>3</v>
      </c>
      <c r="J29" s="47"/>
      <c r="L29" s="98"/>
    </row>
    <row r="30" ht="18" customHeight="1" spans="1:10">
      <c r="A30" s="28" t="s">
        <v>39</v>
      </c>
      <c r="B30" s="86"/>
      <c r="C30" s="29"/>
      <c r="D30" s="33"/>
      <c r="E30" s="87">
        <f>SUM(D30/D26)*100</f>
        <v>0</v>
      </c>
      <c r="F30" s="87">
        <f>SUM(E30/E26)*100</f>
        <v>0</v>
      </c>
      <c r="G30" s="29"/>
      <c r="H30" s="90" t="s">
        <v>40</v>
      </c>
      <c r="I30" s="47"/>
      <c r="J30" s="47"/>
    </row>
    <row r="31" ht="18" customHeight="1" spans="1:12">
      <c r="A31" s="28" t="s">
        <v>41</v>
      </c>
      <c r="B31" s="86">
        <v>5115</v>
      </c>
      <c r="C31" s="29"/>
      <c r="D31" s="33"/>
      <c r="E31" s="87">
        <f>SUM(D31/D26)*100</f>
        <v>0</v>
      </c>
      <c r="F31" s="87">
        <f t="shared" ref="F31:F35" si="17">SUM(D31/B31*100)</f>
        <v>0</v>
      </c>
      <c r="G31" s="29">
        <v>25</v>
      </c>
      <c r="H31" s="32">
        <f t="shared" si="3"/>
        <v>-100</v>
      </c>
      <c r="I31" s="47"/>
      <c r="J31" s="47"/>
      <c r="L31" s="98"/>
    </row>
    <row r="32" ht="18" customHeight="1" spans="1:10">
      <c r="A32" s="28" t="s">
        <v>42</v>
      </c>
      <c r="B32" s="91"/>
      <c r="C32" s="29"/>
      <c r="D32" s="33"/>
      <c r="E32" s="87">
        <f>SUM(D32/D26)*100</f>
        <v>0</v>
      </c>
      <c r="F32" s="87">
        <v>0</v>
      </c>
      <c r="G32" s="29"/>
      <c r="H32" s="32">
        <v>0</v>
      </c>
      <c r="I32" s="47"/>
      <c r="J32" s="47"/>
    </row>
    <row r="33" ht="18" customHeight="1" spans="1:12">
      <c r="A33" s="28" t="s">
        <v>43</v>
      </c>
      <c r="B33" s="92"/>
      <c r="C33" s="29"/>
      <c r="D33" s="33"/>
      <c r="E33" s="87">
        <f>SUM(D33/D26)*100</f>
        <v>0</v>
      </c>
      <c r="F33" s="87" t="e">
        <f t="shared" si="17"/>
        <v>#DIV/0!</v>
      </c>
      <c r="G33" s="35"/>
      <c r="H33" s="32" t="e">
        <f t="shared" si="3"/>
        <v>#DIV/0!</v>
      </c>
      <c r="I33" s="47"/>
      <c r="J33" s="47"/>
      <c r="L33" s="98"/>
    </row>
    <row r="34" s="50" customFormat="1" ht="18" customHeight="1" spans="1:10">
      <c r="A34" s="28" t="s">
        <v>44</v>
      </c>
      <c r="B34" s="88"/>
      <c r="C34" s="29"/>
      <c r="D34" s="33"/>
      <c r="E34" s="87">
        <f>SUM(D34/D26)*100</f>
        <v>0</v>
      </c>
      <c r="F34" s="87" t="e">
        <f t="shared" si="17"/>
        <v>#DIV/0!</v>
      </c>
      <c r="G34" s="29"/>
      <c r="H34" s="32" t="e">
        <f t="shared" si="3"/>
        <v>#DIV/0!</v>
      </c>
      <c r="I34" s="47"/>
      <c r="J34" s="47"/>
    </row>
    <row r="35" s="49" customFormat="1" ht="18" customHeight="1" spans="1:12">
      <c r="A35" s="93" t="s">
        <v>45</v>
      </c>
      <c r="B35" s="41">
        <f t="shared" ref="B35:G35" si="18">SUM(B36:B52)</f>
        <v>1000</v>
      </c>
      <c r="C35" s="27">
        <f t="shared" ref="C35:C52" si="19">SUM(I35-J35)</f>
        <v>0</v>
      </c>
      <c r="D35" s="41">
        <f t="shared" si="18"/>
        <v>0</v>
      </c>
      <c r="E35" s="80">
        <v>100</v>
      </c>
      <c r="F35" s="80">
        <f t="shared" si="17"/>
        <v>0</v>
      </c>
      <c r="G35" s="27">
        <f t="shared" si="18"/>
        <v>0</v>
      </c>
      <c r="H35" s="25" t="e">
        <f t="shared" si="3"/>
        <v>#DIV/0!</v>
      </c>
      <c r="I35" s="41">
        <f>SUM(I36:I52)</f>
        <v>0</v>
      </c>
      <c r="J35" s="41">
        <f>SUM(J36:J52)</f>
        <v>0</v>
      </c>
      <c r="L35" s="99"/>
    </row>
    <row r="36" ht="18" customHeight="1" spans="1:10">
      <c r="A36" s="28" t="s">
        <v>46</v>
      </c>
      <c r="B36" s="92"/>
      <c r="C36" s="36">
        <f t="shared" si="19"/>
        <v>0</v>
      </c>
      <c r="D36" s="33">
        <f t="shared" ref="D36:D52" si="20">SUM(I36)</f>
        <v>0</v>
      </c>
      <c r="E36" s="87">
        <v>0</v>
      </c>
      <c r="F36" s="80">
        <v>0</v>
      </c>
      <c r="G36" s="35">
        <v>0</v>
      </c>
      <c r="H36" s="87">
        <v>0</v>
      </c>
      <c r="I36" s="47"/>
      <c r="J36" s="47"/>
    </row>
    <row r="37" ht="18" customHeight="1" spans="1:10">
      <c r="A37" s="28" t="s">
        <v>47</v>
      </c>
      <c r="B37" s="92"/>
      <c r="C37" s="36">
        <f t="shared" si="19"/>
        <v>0</v>
      </c>
      <c r="D37" s="33">
        <f t="shared" si="20"/>
        <v>0</v>
      </c>
      <c r="E37" s="87">
        <v>0</v>
      </c>
      <c r="F37" s="80">
        <v>0</v>
      </c>
      <c r="G37" s="35">
        <v>0</v>
      </c>
      <c r="H37" s="87">
        <v>0</v>
      </c>
      <c r="I37" s="47"/>
      <c r="J37" s="47"/>
    </row>
    <row r="38" ht="18" customHeight="1" spans="1:10">
      <c r="A38" s="28" t="s">
        <v>48</v>
      </c>
      <c r="B38" s="92">
        <v>0</v>
      </c>
      <c r="C38" s="36">
        <f t="shared" si="19"/>
        <v>0</v>
      </c>
      <c r="D38" s="33">
        <f t="shared" si="20"/>
        <v>0</v>
      </c>
      <c r="E38" s="87" t="e">
        <f>SUM(D38/D35)*100</f>
        <v>#DIV/0!</v>
      </c>
      <c r="F38" s="80">
        <v>0</v>
      </c>
      <c r="G38" s="35">
        <v>0</v>
      </c>
      <c r="H38" s="32">
        <v>0</v>
      </c>
      <c r="I38" s="47"/>
      <c r="J38" s="47"/>
    </row>
    <row r="39" ht="18" customHeight="1" spans="1:10">
      <c r="A39" s="28" t="s">
        <v>49</v>
      </c>
      <c r="B39" s="92"/>
      <c r="C39" s="36">
        <f t="shared" si="19"/>
        <v>0</v>
      </c>
      <c r="D39" s="33">
        <f t="shared" si="20"/>
        <v>0</v>
      </c>
      <c r="E39" s="87">
        <v>0</v>
      </c>
      <c r="F39" s="80">
        <v>0</v>
      </c>
      <c r="G39" s="35">
        <v>0</v>
      </c>
      <c r="H39" s="87">
        <v>0</v>
      </c>
      <c r="I39" s="47"/>
      <c r="J39" s="47"/>
    </row>
    <row r="40" ht="18" customHeight="1" spans="1:10">
      <c r="A40" s="28" t="s">
        <v>50</v>
      </c>
      <c r="B40" s="92">
        <v>0</v>
      </c>
      <c r="C40" s="36">
        <f t="shared" si="19"/>
        <v>0</v>
      </c>
      <c r="D40" s="33">
        <f t="shared" si="20"/>
        <v>0</v>
      </c>
      <c r="E40" s="87"/>
      <c r="F40" s="80">
        <v>0</v>
      </c>
      <c r="G40" s="35">
        <v>0</v>
      </c>
      <c r="H40" s="87">
        <v>0</v>
      </c>
      <c r="I40" s="47"/>
      <c r="J40" s="47"/>
    </row>
    <row r="41" ht="18" customHeight="1" spans="1:10">
      <c r="A41" s="28" t="s">
        <v>51</v>
      </c>
      <c r="B41" s="92"/>
      <c r="C41" s="36">
        <f t="shared" si="19"/>
        <v>0</v>
      </c>
      <c r="D41" s="33">
        <f t="shared" si="20"/>
        <v>0</v>
      </c>
      <c r="E41" s="87">
        <v>0</v>
      </c>
      <c r="F41" s="80">
        <v>0</v>
      </c>
      <c r="G41" s="35">
        <v>0</v>
      </c>
      <c r="H41" s="87">
        <v>0</v>
      </c>
      <c r="I41" s="47"/>
      <c r="J41" s="47"/>
    </row>
    <row r="42" ht="18" customHeight="1" spans="1:10">
      <c r="A42" s="28" t="s">
        <v>52</v>
      </c>
      <c r="B42" s="92">
        <v>1000</v>
      </c>
      <c r="C42" s="36">
        <f t="shared" si="19"/>
        <v>0</v>
      </c>
      <c r="D42" s="33">
        <f t="shared" si="20"/>
        <v>0</v>
      </c>
      <c r="E42" s="87" t="e">
        <f>SUM(D42/D35)*100</f>
        <v>#DIV/0!</v>
      </c>
      <c r="F42" s="80">
        <v>0</v>
      </c>
      <c r="G42" s="35"/>
      <c r="H42" s="32" t="e">
        <f t="shared" si="3"/>
        <v>#DIV/0!</v>
      </c>
      <c r="I42" s="47"/>
      <c r="J42" s="47"/>
    </row>
    <row r="43" ht="18" customHeight="1" spans="1:10">
      <c r="A43" s="43" t="s">
        <v>53</v>
      </c>
      <c r="B43" s="92"/>
      <c r="C43" s="36">
        <f t="shared" si="19"/>
        <v>0</v>
      </c>
      <c r="D43" s="33">
        <f t="shared" si="20"/>
        <v>0</v>
      </c>
      <c r="E43" s="87" t="e">
        <f>SUM(D43/D35)*100</f>
        <v>#DIV/0!</v>
      </c>
      <c r="F43" s="80">
        <v>0</v>
      </c>
      <c r="G43" s="35"/>
      <c r="H43" s="87" t="e">
        <f>SUM(G43/G35)*100</f>
        <v>#DIV/0!</v>
      </c>
      <c r="I43" s="47"/>
      <c r="J43" s="47"/>
    </row>
    <row r="44" ht="18" customHeight="1" spans="1:10">
      <c r="A44" s="28" t="s">
        <v>54</v>
      </c>
      <c r="B44" s="92"/>
      <c r="C44" s="36"/>
      <c r="D44" s="33"/>
      <c r="E44" s="87" t="e">
        <f>SUM(D44/D35)*100</f>
        <v>#DIV/0!</v>
      </c>
      <c r="F44" s="84" t="e">
        <f>SUM(D44/B44*100)</f>
        <v>#DIV/0!</v>
      </c>
      <c r="G44" s="35"/>
      <c r="H44" s="32" t="e">
        <f t="shared" si="3"/>
        <v>#DIV/0!</v>
      </c>
      <c r="I44" s="47"/>
      <c r="J44" s="47"/>
    </row>
    <row r="45" ht="18" customHeight="1" spans="1:12">
      <c r="A45" s="28" t="s">
        <v>55</v>
      </c>
      <c r="B45" s="92"/>
      <c r="C45" s="36"/>
      <c r="D45" s="33"/>
      <c r="E45" s="87" t="e">
        <f>SUM(D45/D35)*100</f>
        <v>#DIV/0!</v>
      </c>
      <c r="F45" s="87" t="e">
        <f>SUM(D45/B45*100)</f>
        <v>#DIV/0!</v>
      </c>
      <c r="G45" s="35"/>
      <c r="H45" s="32" t="e">
        <f t="shared" si="3"/>
        <v>#DIV/0!</v>
      </c>
      <c r="I45" s="47"/>
      <c r="J45" s="47"/>
      <c r="L45" s="98"/>
    </row>
    <row r="46" ht="18" customHeight="1" spans="1:10">
      <c r="A46" s="28" t="s">
        <v>56</v>
      </c>
      <c r="B46" s="92"/>
      <c r="C46" s="36">
        <f t="shared" si="19"/>
        <v>0</v>
      </c>
      <c r="D46" s="33">
        <f t="shared" si="20"/>
        <v>0</v>
      </c>
      <c r="E46" s="87">
        <v>0</v>
      </c>
      <c r="F46" s="87">
        <v>0</v>
      </c>
      <c r="G46" s="35">
        <v>0</v>
      </c>
      <c r="H46" s="87">
        <v>0</v>
      </c>
      <c r="I46" s="47"/>
      <c r="J46" s="47"/>
    </row>
    <row r="47" ht="18" customHeight="1" spans="1:10">
      <c r="A47" s="28" t="s">
        <v>57</v>
      </c>
      <c r="B47" s="92"/>
      <c r="C47" s="36">
        <f t="shared" si="19"/>
        <v>0</v>
      </c>
      <c r="D47" s="33">
        <f t="shared" si="20"/>
        <v>0</v>
      </c>
      <c r="E47" s="87">
        <v>0</v>
      </c>
      <c r="F47" s="87">
        <v>0</v>
      </c>
      <c r="G47" s="35">
        <v>0</v>
      </c>
      <c r="H47" s="87">
        <v>0</v>
      </c>
      <c r="I47" s="47"/>
      <c r="J47" s="47"/>
    </row>
    <row r="48" ht="18" customHeight="1" spans="1:10">
      <c r="A48" s="28" t="s">
        <v>58</v>
      </c>
      <c r="B48" s="92"/>
      <c r="C48" s="36">
        <f t="shared" si="19"/>
        <v>0</v>
      </c>
      <c r="D48" s="33">
        <f t="shared" si="20"/>
        <v>0</v>
      </c>
      <c r="E48" s="87">
        <v>0</v>
      </c>
      <c r="F48" s="87">
        <v>0</v>
      </c>
      <c r="G48" s="35">
        <v>0</v>
      </c>
      <c r="H48" s="87">
        <v>0</v>
      </c>
      <c r="I48" s="47"/>
      <c r="J48" s="47"/>
    </row>
    <row r="49" ht="18" customHeight="1" spans="1:10">
      <c r="A49" s="28" t="s">
        <v>59</v>
      </c>
      <c r="B49" s="92"/>
      <c r="C49" s="36">
        <f t="shared" si="19"/>
        <v>0</v>
      </c>
      <c r="D49" s="33">
        <f t="shared" si="20"/>
        <v>0</v>
      </c>
      <c r="E49" s="87">
        <v>0</v>
      </c>
      <c r="F49" s="87">
        <v>0</v>
      </c>
      <c r="G49" s="35">
        <v>0</v>
      </c>
      <c r="H49" s="87">
        <v>0</v>
      </c>
      <c r="I49" s="47"/>
      <c r="J49" s="47"/>
    </row>
    <row r="50" ht="18" customHeight="1" spans="1:10">
      <c r="A50" s="28" t="s">
        <v>60</v>
      </c>
      <c r="B50" s="94"/>
      <c r="C50" s="22">
        <f t="shared" si="19"/>
        <v>0</v>
      </c>
      <c r="D50" s="33">
        <f t="shared" si="20"/>
        <v>0</v>
      </c>
      <c r="E50" s="80">
        <v>0</v>
      </c>
      <c r="F50" s="80">
        <v>0</v>
      </c>
      <c r="G50" s="22">
        <v>0</v>
      </c>
      <c r="H50" s="80">
        <v>0</v>
      </c>
      <c r="I50" s="47"/>
      <c r="J50" s="47"/>
    </row>
    <row r="51" customHeight="1" spans="1:10">
      <c r="A51" s="42" t="s">
        <v>61</v>
      </c>
      <c r="B51" s="91"/>
      <c r="C51" s="91">
        <f t="shared" si="19"/>
        <v>0</v>
      </c>
      <c r="D51" s="33">
        <f t="shared" si="20"/>
        <v>0</v>
      </c>
      <c r="E51" s="95">
        <v>0</v>
      </c>
      <c r="F51" s="95">
        <v>0</v>
      </c>
      <c r="G51" s="96">
        <v>0</v>
      </c>
      <c r="H51" s="95">
        <v>0</v>
      </c>
      <c r="I51" s="47"/>
      <c r="J51" s="47"/>
    </row>
    <row r="52" customHeight="1" spans="1:10">
      <c r="A52" s="28" t="s">
        <v>62</v>
      </c>
      <c r="B52" s="91">
        <v>0</v>
      </c>
      <c r="C52" s="91">
        <f t="shared" si="19"/>
        <v>0</v>
      </c>
      <c r="D52" s="33">
        <f t="shared" si="20"/>
        <v>0</v>
      </c>
      <c r="E52" s="95">
        <v>0</v>
      </c>
      <c r="F52" s="95">
        <v>0</v>
      </c>
      <c r="G52" s="96">
        <v>0</v>
      </c>
      <c r="H52" s="95">
        <v>0</v>
      </c>
      <c r="I52" s="47"/>
      <c r="J52" s="47"/>
    </row>
  </sheetData>
  <protectedRanges>
    <protectedRange sqref="E1:E3 E10:E25 E27:E34 E36:E50 E6:E8 F30 F13 H15 F25 H36:H37 H39 H41 H43 F46:F50 H13 H25 H46:H50" name="区域1_1_7" securityDescriptor=""/>
    <protectedRange sqref="G4" name="区域1_1_3_2" securityDescriptor=""/>
    <protectedRange sqref="D6:D34 D36:D52 I10:J25 C10:C25 C27:C29 I27:I29 I6:I7 C6:C7" name="区域1_1_1_2" securityDescriptor=""/>
    <protectedRange sqref="G15 G33 G36:G37 G25 G39:G41 G43 G46:G50" name="区域1_1_7_2" securityDescriptor=""/>
    <protectedRange sqref="G24" name="区域1_1_5_2" securityDescriptor=""/>
    <protectedRange sqref="G38" name="区域1_1_8_2" securityDescriptor=""/>
    <protectedRange sqref="G42" name="区域1_1_9_2" securityDescriptor=""/>
    <protectedRange sqref="G44" name="区域1_1_10_2" securityDescriptor=""/>
    <protectedRange sqref="G45" name="区域1_1_11_2" securityDescriptor=""/>
    <protectedRange sqref="G6:G7" name="区域1_1_1_2_2" securityDescriptor=""/>
  </protectedRanges>
  <autoFilter ref="A4:H52"/>
  <mergeCells count="7">
    <mergeCell ref="A1:H1"/>
    <mergeCell ref="D3:H3"/>
    <mergeCell ref="A3:A4"/>
    <mergeCell ref="B3:B4"/>
    <mergeCell ref="C3:C4"/>
    <mergeCell ref="I3:I4"/>
    <mergeCell ref="J3:J4"/>
  </mergeCells>
  <printOptions horizontalCentered="1"/>
  <pageMargins left="0.707638888888889" right="0.707638888888889" top="0.940277777777778" bottom="0.55" header="0.310416666666667" footer="0.310416666666667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3"/>
  <sheetViews>
    <sheetView tabSelected="1" workbookViewId="0">
      <pane xSplit="1" ySplit="4" topLeftCell="B23" activePane="bottomRight" state="frozen"/>
      <selection/>
      <selection pane="topRight"/>
      <selection pane="bottomLeft"/>
      <selection pane="bottomRight" activeCell="H30" sqref="H30"/>
    </sheetView>
  </sheetViews>
  <sheetFormatPr defaultColWidth="9" defaultRowHeight="20.25" customHeight="1"/>
  <cols>
    <col min="1" max="1" width="29.125" style="2" customWidth="1"/>
    <col min="2" max="3" width="11.25" style="3" customWidth="1"/>
    <col min="4" max="4" width="9.625" style="3" customWidth="1"/>
    <col min="5" max="5" width="10.25" style="4" customWidth="1"/>
    <col min="6" max="6" width="9" style="4" customWidth="1"/>
    <col min="7" max="7" width="11.125" style="3" customWidth="1"/>
    <col min="8" max="8" width="9.75" style="4" customWidth="1"/>
    <col min="9" max="9" width="11.125" style="2" customWidth="1"/>
    <col min="10" max="11" width="12.125" style="2" customWidth="1"/>
    <col min="12" max="16384" width="9" style="2"/>
  </cols>
  <sheetData>
    <row r="1" ht="31.5" customHeight="1" spans="1:8">
      <c r="A1" s="5" t="s">
        <v>63</v>
      </c>
      <c r="B1" s="5"/>
      <c r="C1" s="5"/>
      <c r="D1" s="5"/>
      <c r="E1" s="5"/>
      <c r="F1" s="5"/>
      <c r="G1" s="5"/>
      <c r="H1" s="5"/>
    </row>
    <row r="2" ht="18.75" customHeight="1" spans="1:8">
      <c r="A2" s="6" t="s">
        <v>1</v>
      </c>
      <c r="B2" s="7"/>
      <c r="C2" s="8"/>
      <c r="D2" s="7"/>
      <c r="E2" s="9"/>
      <c r="F2" s="9"/>
      <c r="G2" s="10" t="s">
        <v>2</v>
      </c>
      <c r="H2" s="11"/>
    </row>
    <row r="3" ht="18.75" customHeight="1" spans="1:10">
      <c r="A3" s="12" t="s">
        <v>64</v>
      </c>
      <c r="B3" s="13" t="s">
        <v>65</v>
      </c>
      <c r="C3" s="14" t="s">
        <v>5</v>
      </c>
      <c r="D3" s="15" t="s">
        <v>6</v>
      </c>
      <c r="E3" s="16"/>
      <c r="F3" s="16"/>
      <c r="G3" s="16"/>
      <c r="H3" s="17"/>
      <c r="I3" s="45" t="s">
        <v>5</v>
      </c>
      <c r="J3" s="46" t="s">
        <v>66</v>
      </c>
    </row>
    <row r="4" ht="31.5" customHeight="1" spans="1:10">
      <c r="A4" s="18"/>
      <c r="B4" s="13"/>
      <c r="C4" s="19"/>
      <c r="D4" s="13" t="s">
        <v>9</v>
      </c>
      <c r="E4" s="20" t="s">
        <v>10</v>
      </c>
      <c r="F4" s="20" t="s">
        <v>67</v>
      </c>
      <c r="G4" s="13" t="s">
        <v>12</v>
      </c>
      <c r="H4" s="20" t="s">
        <v>13</v>
      </c>
      <c r="I4" s="45"/>
      <c r="J4" s="46"/>
    </row>
    <row r="5" s="1" customFormat="1" ht="18" customHeight="1" spans="1:10">
      <c r="A5" s="21" t="s">
        <v>68</v>
      </c>
      <c r="B5" s="22">
        <f>SUM(B6,B32)</f>
        <v>208082</v>
      </c>
      <c r="C5" s="22">
        <f t="shared" ref="C5:D5" si="0">SUM(C6,C32)</f>
        <v>13037</v>
      </c>
      <c r="D5" s="22">
        <f t="shared" si="0"/>
        <v>13037</v>
      </c>
      <c r="E5" s="23">
        <v>100</v>
      </c>
      <c r="F5" s="24">
        <f t="shared" ref="F5:F7" si="1">SUM(D5/B5*100)</f>
        <v>6.26531848021453</v>
      </c>
      <c r="G5" s="22">
        <f t="shared" ref="G5" si="2">SUM(G6,G32)</f>
        <v>12829</v>
      </c>
      <c r="H5" s="25">
        <f t="shared" ref="H5:H7" si="3">(D5-G5)/G5*100</f>
        <v>1.62132668173669</v>
      </c>
      <c r="I5" s="22">
        <f>SUM(I6,I32)</f>
        <v>0</v>
      </c>
      <c r="J5" s="22">
        <f t="shared" ref="J5" si="4">SUM(J6,J32)</f>
        <v>0</v>
      </c>
    </row>
    <row r="6" s="1" customFormat="1" ht="18" customHeight="1" spans="1:10">
      <c r="A6" s="26" t="s">
        <v>69</v>
      </c>
      <c r="B6" s="27">
        <f t="shared" ref="B6:G6" si="5">SUM(B7:B28)</f>
        <v>204385</v>
      </c>
      <c r="C6" s="27">
        <f t="shared" si="5"/>
        <v>13037</v>
      </c>
      <c r="D6" s="27">
        <f t="shared" si="5"/>
        <v>13037</v>
      </c>
      <c r="E6" s="23">
        <f>SUM(D6/D5)*100</f>
        <v>100</v>
      </c>
      <c r="F6" s="24">
        <f t="shared" si="1"/>
        <v>6.37864813954057</v>
      </c>
      <c r="G6" s="27">
        <f t="shared" si="5"/>
        <v>12829</v>
      </c>
      <c r="H6" s="25">
        <f t="shared" si="3"/>
        <v>1.62132668173669</v>
      </c>
      <c r="I6" s="41">
        <f>SUM(I7:I28)</f>
        <v>0</v>
      </c>
      <c r="J6" s="41">
        <f>SUM(J7:J28)</f>
        <v>0</v>
      </c>
    </row>
    <row r="7" ht="18" customHeight="1" spans="1:12">
      <c r="A7" s="28" t="s">
        <v>70</v>
      </c>
      <c r="B7" s="29">
        <v>17287</v>
      </c>
      <c r="C7" s="29">
        <v>561</v>
      </c>
      <c r="D7" s="29">
        <v>561</v>
      </c>
      <c r="E7" s="30">
        <f>SUM(D7/D6)*100</f>
        <v>4.30313722482166</v>
      </c>
      <c r="F7" s="31">
        <f t="shared" si="1"/>
        <v>3.24521316596286</v>
      </c>
      <c r="G7" s="29">
        <v>38</v>
      </c>
      <c r="H7" s="32">
        <f t="shared" si="3"/>
        <v>1376.31578947368</v>
      </c>
      <c r="I7" s="29"/>
      <c r="J7" s="29"/>
      <c r="L7" s="3"/>
    </row>
    <row r="8" ht="18" customHeight="1" spans="1:12">
      <c r="A8" s="28" t="s">
        <v>71</v>
      </c>
      <c r="B8" s="29"/>
      <c r="C8" s="29"/>
      <c r="D8" s="29"/>
      <c r="E8" s="33">
        <v>0</v>
      </c>
      <c r="F8" s="33">
        <v>0</v>
      </c>
      <c r="G8" s="29"/>
      <c r="H8" s="33">
        <v>0</v>
      </c>
      <c r="I8" s="29"/>
      <c r="J8" s="29"/>
      <c r="L8" s="3"/>
    </row>
    <row r="9" ht="18" customHeight="1" spans="1:12">
      <c r="A9" s="28" t="s">
        <v>72</v>
      </c>
      <c r="B9" s="29"/>
      <c r="C9" s="29"/>
      <c r="D9" s="29"/>
      <c r="E9" s="30">
        <f>SUM(D9/D6)*100</f>
        <v>0</v>
      </c>
      <c r="F9" s="31">
        <v>0</v>
      </c>
      <c r="G9" s="29"/>
      <c r="H9" s="32">
        <v>0</v>
      </c>
      <c r="I9" s="29"/>
      <c r="J9" s="29"/>
      <c r="L9" s="3"/>
    </row>
    <row r="10" ht="18" customHeight="1" spans="1:12">
      <c r="A10" s="28" t="s">
        <v>73</v>
      </c>
      <c r="B10" s="29">
        <v>1220</v>
      </c>
      <c r="C10" s="29">
        <v>51</v>
      </c>
      <c r="D10" s="29">
        <v>51</v>
      </c>
      <c r="E10" s="30">
        <f>SUM(D10/D6)*100</f>
        <v>0.391194293165606</v>
      </c>
      <c r="F10" s="31">
        <f t="shared" ref="F10:F26" si="6">SUM(D10/B10*100)</f>
        <v>4.18032786885246</v>
      </c>
      <c r="G10" s="29"/>
      <c r="H10" s="32" t="e">
        <f t="shared" ref="H10:H24" si="7">(D10-G10)/G10*100</f>
        <v>#DIV/0!</v>
      </c>
      <c r="I10" s="29"/>
      <c r="J10" s="29"/>
      <c r="L10" s="3"/>
    </row>
    <row r="11" ht="18" customHeight="1" spans="1:12">
      <c r="A11" s="28" t="s">
        <v>74</v>
      </c>
      <c r="B11" s="29">
        <v>46128</v>
      </c>
      <c r="C11" s="29">
        <v>2377</v>
      </c>
      <c r="D11" s="29">
        <v>2377</v>
      </c>
      <c r="E11" s="30">
        <f>SUM(D11/D6)*100</f>
        <v>18.2327222520519</v>
      </c>
      <c r="F11" s="31">
        <f t="shared" si="6"/>
        <v>5.15305237599723</v>
      </c>
      <c r="G11" s="29">
        <v>1497</v>
      </c>
      <c r="H11" s="32">
        <f t="shared" si="7"/>
        <v>58.7842351369405</v>
      </c>
      <c r="I11" s="29"/>
      <c r="J11" s="29"/>
      <c r="L11" s="3"/>
    </row>
    <row r="12" ht="18" customHeight="1" spans="1:12">
      <c r="A12" s="28" t="s">
        <v>75</v>
      </c>
      <c r="B12" s="29">
        <v>225</v>
      </c>
      <c r="C12" s="29">
        <v>2</v>
      </c>
      <c r="D12" s="29">
        <v>2</v>
      </c>
      <c r="E12" s="30">
        <f>SUM(D12/D6)*100</f>
        <v>0.015340952673161</v>
      </c>
      <c r="F12" s="31">
        <f t="shared" si="6"/>
        <v>0.888888888888889</v>
      </c>
      <c r="G12" s="29"/>
      <c r="H12" s="32" t="e">
        <f t="shared" si="7"/>
        <v>#DIV/0!</v>
      </c>
      <c r="I12" s="29"/>
      <c r="J12" s="29"/>
      <c r="L12" s="3"/>
    </row>
    <row r="13" ht="18" customHeight="1" spans="1:12">
      <c r="A13" s="28" t="s">
        <v>76</v>
      </c>
      <c r="B13" s="29">
        <v>2135</v>
      </c>
      <c r="C13" s="29">
        <v>93</v>
      </c>
      <c r="D13" s="29">
        <v>93</v>
      </c>
      <c r="E13" s="30">
        <f>SUM(D13/D6)*100</f>
        <v>0.713354299301987</v>
      </c>
      <c r="F13" s="31">
        <f t="shared" si="6"/>
        <v>4.3559718969555</v>
      </c>
      <c r="G13" s="29">
        <v>21</v>
      </c>
      <c r="H13" s="32">
        <f t="shared" si="7"/>
        <v>342.857142857143</v>
      </c>
      <c r="I13" s="29"/>
      <c r="J13" s="29"/>
      <c r="L13" s="3"/>
    </row>
    <row r="14" ht="18" customHeight="1" spans="1:12">
      <c r="A14" s="28" t="s">
        <v>77</v>
      </c>
      <c r="B14" s="29">
        <v>28429</v>
      </c>
      <c r="C14" s="29">
        <v>674</v>
      </c>
      <c r="D14" s="29">
        <v>674</v>
      </c>
      <c r="E14" s="30">
        <f>SUM(D14/D6)*100</f>
        <v>5.16990105085526</v>
      </c>
      <c r="F14" s="31">
        <f t="shared" si="6"/>
        <v>2.37081853037391</v>
      </c>
      <c r="G14" s="29">
        <v>181</v>
      </c>
      <c r="H14" s="32">
        <f t="shared" si="7"/>
        <v>272.375690607735</v>
      </c>
      <c r="I14" s="29"/>
      <c r="J14" s="29"/>
      <c r="L14" s="3"/>
    </row>
    <row r="15" ht="18" customHeight="1" spans="1:12">
      <c r="A15" s="28" t="s">
        <v>78</v>
      </c>
      <c r="B15" s="29">
        <v>18728</v>
      </c>
      <c r="C15" s="29">
        <v>598</v>
      </c>
      <c r="D15" s="29">
        <v>598</v>
      </c>
      <c r="E15" s="30">
        <f>SUM(D15/D6)*100</f>
        <v>4.58694484927514</v>
      </c>
      <c r="F15" s="31">
        <f t="shared" si="6"/>
        <v>3.19307988039299</v>
      </c>
      <c r="G15" s="29">
        <v>66</v>
      </c>
      <c r="H15" s="32">
        <f t="shared" si="7"/>
        <v>806.060606060606</v>
      </c>
      <c r="I15" s="29"/>
      <c r="J15" s="29"/>
      <c r="L15" s="3"/>
    </row>
    <row r="16" ht="18" customHeight="1" spans="1:12">
      <c r="A16" s="28" t="s">
        <v>79</v>
      </c>
      <c r="B16" s="29">
        <v>4668</v>
      </c>
      <c r="C16" s="29"/>
      <c r="D16" s="29"/>
      <c r="E16" s="30">
        <f>SUM(D16/D6)*100</f>
        <v>0</v>
      </c>
      <c r="F16" s="31">
        <f t="shared" si="6"/>
        <v>0</v>
      </c>
      <c r="G16" s="29"/>
      <c r="H16" s="32" t="e">
        <f t="shared" si="7"/>
        <v>#DIV/0!</v>
      </c>
      <c r="I16" s="29"/>
      <c r="J16" s="29"/>
      <c r="L16" s="3"/>
    </row>
    <row r="17" ht="18" customHeight="1" spans="1:12">
      <c r="A17" s="28" t="s">
        <v>80</v>
      </c>
      <c r="B17" s="29">
        <v>6956</v>
      </c>
      <c r="C17" s="29">
        <v>261</v>
      </c>
      <c r="D17" s="29">
        <v>261</v>
      </c>
      <c r="E17" s="30">
        <f>SUM(D17/D6)*100</f>
        <v>2.00199432384751</v>
      </c>
      <c r="F17" s="31">
        <f t="shared" si="6"/>
        <v>3.75215641173088</v>
      </c>
      <c r="G17" s="29">
        <v>4024</v>
      </c>
      <c r="H17" s="32">
        <f t="shared" si="7"/>
        <v>-93.513916500994</v>
      </c>
      <c r="I17" s="29"/>
      <c r="J17" s="29"/>
      <c r="L17" s="3"/>
    </row>
    <row r="18" ht="18" customHeight="1" spans="1:12">
      <c r="A18" s="28" t="s">
        <v>81</v>
      </c>
      <c r="B18" s="29">
        <v>56140</v>
      </c>
      <c r="C18" s="29">
        <v>767</v>
      </c>
      <c r="D18" s="29">
        <v>767</v>
      </c>
      <c r="E18" s="30">
        <f>SUM(D18/D6)*100</f>
        <v>5.88325535015724</v>
      </c>
      <c r="F18" s="31">
        <f t="shared" si="6"/>
        <v>1.36622728892056</v>
      </c>
      <c r="G18" s="29">
        <v>67</v>
      </c>
      <c r="H18" s="32">
        <f t="shared" si="7"/>
        <v>1044.77611940299</v>
      </c>
      <c r="I18" s="29"/>
      <c r="J18" s="29"/>
      <c r="L18" s="3"/>
    </row>
    <row r="19" ht="18" customHeight="1" spans="1:12">
      <c r="A19" s="28" t="s">
        <v>82</v>
      </c>
      <c r="B19" s="29">
        <v>2134</v>
      </c>
      <c r="C19" s="29">
        <v>95</v>
      </c>
      <c r="D19" s="29">
        <v>95</v>
      </c>
      <c r="E19" s="30">
        <f>SUM(D19/D6)*100</f>
        <v>0.728695251975148</v>
      </c>
      <c r="F19" s="31">
        <f t="shared" si="6"/>
        <v>4.45173383317713</v>
      </c>
      <c r="G19" s="29"/>
      <c r="H19" s="32" t="e">
        <f t="shared" si="7"/>
        <v>#DIV/0!</v>
      </c>
      <c r="I19" s="29"/>
      <c r="J19" s="29"/>
      <c r="L19" s="3"/>
    </row>
    <row r="20" ht="18" customHeight="1" spans="1:12">
      <c r="A20" s="28" t="s">
        <v>83</v>
      </c>
      <c r="B20" s="29"/>
      <c r="C20" s="29"/>
      <c r="D20" s="29"/>
      <c r="E20" s="30">
        <f>SUM(D20/D6)*100</f>
        <v>0</v>
      </c>
      <c r="F20" s="31" t="e">
        <f t="shared" si="6"/>
        <v>#DIV/0!</v>
      </c>
      <c r="G20" s="29">
        <v>6</v>
      </c>
      <c r="H20" s="32">
        <f t="shared" si="7"/>
        <v>-100</v>
      </c>
      <c r="I20" s="29"/>
      <c r="J20" s="29"/>
      <c r="L20" s="3"/>
    </row>
    <row r="21" ht="18" customHeight="1" spans="1:12">
      <c r="A21" s="28" t="s">
        <v>84</v>
      </c>
      <c r="B21" s="29">
        <v>248</v>
      </c>
      <c r="C21" s="29">
        <v>3</v>
      </c>
      <c r="D21" s="29">
        <v>3</v>
      </c>
      <c r="E21" s="30">
        <f>SUM(D21/D6)*100</f>
        <v>0.0230114290097415</v>
      </c>
      <c r="F21" s="31">
        <f t="shared" si="6"/>
        <v>1.20967741935484</v>
      </c>
      <c r="G21" s="29"/>
      <c r="H21" s="32" t="e">
        <f t="shared" si="7"/>
        <v>#DIV/0!</v>
      </c>
      <c r="I21" s="29"/>
      <c r="J21" s="29"/>
      <c r="L21" s="3"/>
    </row>
    <row r="22" ht="18" customHeight="1" spans="1:12">
      <c r="A22" s="28" t="s">
        <v>85</v>
      </c>
      <c r="B22" s="29"/>
      <c r="C22" s="29"/>
      <c r="D22" s="29"/>
      <c r="E22" s="30">
        <f>SUM(D22/D6)*100</f>
        <v>0</v>
      </c>
      <c r="F22" s="31" t="e">
        <f t="shared" si="6"/>
        <v>#DIV/0!</v>
      </c>
      <c r="G22" s="29"/>
      <c r="H22" s="32" t="e">
        <f t="shared" si="7"/>
        <v>#DIV/0!</v>
      </c>
      <c r="I22" s="29"/>
      <c r="J22" s="29"/>
      <c r="L22" s="3"/>
    </row>
    <row r="23" ht="18" customHeight="1" spans="1:12">
      <c r="A23" s="28" t="s">
        <v>86</v>
      </c>
      <c r="B23" s="29">
        <v>30</v>
      </c>
      <c r="C23" s="29"/>
      <c r="D23" s="29"/>
      <c r="E23" s="30">
        <f>SUM(D23/D6)*100</f>
        <v>0</v>
      </c>
      <c r="F23" s="31">
        <f t="shared" si="6"/>
        <v>0</v>
      </c>
      <c r="G23" s="29"/>
      <c r="H23" s="32" t="e">
        <f t="shared" si="7"/>
        <v>#DIV/0!</v>
      </c>
      <c r="I23" s="29"/>
      <c r="J23" s="29"/>
      <c r="L23" s="3"/>
    </row>
    <row r="24" ht="18" customHeight="1" spans="1:12">
      <c r="A24" s="28" t="s">
        <v>87</v>
      </c>
      <c r="B24" s="29">
        <v>10639</v>
      </c>
      <c r="C24" s="29">
        <v>7495</v>
      </c>
      <c r="D24" s="29">
        <v>7495</v>
      </c>
      <c r="E24" s="30">
        <f>SUM(D24/D6)*100</f>
        <v>57.4902201426709</v>
      </c>
      <c r="F24" s="31">
        <f t="shared" si="6"/>
        <v>70.448350408873</v>
      </c>
      <c r="G24" s="29">
        <v>6929</v>
      </c>
      <c r="H24" s="32">
        <f t="shared" si="7"/>
        <v>8.16856689276952</v>
      </c>
      <c r="I24" s="29"/>
      <c r="J24" s="29"/>
      <c r="L24" s="3"/>
    </row>
    <row r="25" ht="18" customHeight="1" spans="1:12">
      <c r="A25" s="28" t="s">
        <v>88</v>
      </c>
      <c r="B25" s="29">
        <v>125</v>
      </c>
      <c r="C25" s="29"/>
      <c r="D25" s="29"/>
      <c r="E25" s="30">
        <f>SUM(D25/D6)*100</f>
        <v>0</v>
      </c>
      <c r="F25" s="31">
        <f t="shared" si="6"/>
        <v>0</v>
      </c>
      <c r="G25" s="29"/>
      <c r="H25" s="32"/>
      <c r="I25" s="29"/>
      <c r="J25" s="29"/>
      <c r="L25" s="3"/>
    </row>
    <row r="26" ht="18" customHeight="1" spans="1:12">
      <c r="A26" s="28" t="s">
        <v>89</v>
      </c>
      <c r="B26" s="34">
        <v>1731</v>
      </c>
      <c r="C26" s="35">
        <v>60</v>
      </c>
      <c r="D26" s="35">
        <v>60</v>
      </c>
      <c r="E26" s="30">
        <f>SUM(D26/D6)*100</f>
        <v>0.46022858019483</v>
      </c>
      <c r="F26" s="31">
        <f t="shared" si="6"/>
        <v>3.46620450606586</v>
      </c>
      <c r="G26" s="35"/>
      <c r="H26" s="32">
        <v>0</v>
      </c>
      <c r="I26" s="34"/>
      <c r="J26" s="34"/>
      <c r="L26" s="3"/>
    </row>
    <row r="27" ht="18" customHeight="1" spans="1:12">
      <c r="A27" s="28" t="s">
        <v>90</v>
      </c>
      <c r="B27" s="34">
        <v>3000</v>
      </c>
      <c r="C27" s="29"/>
      <c r="D27" s="29"/>
      <c r="E27" s="30">
        <f>SUM(D27/D6)*100</f>
        <v>0</v>
      </c>
      <c r="F27" s="31">
        <v>0</v>
      </c>
      <c r="G27" s="29"/>
      <c r="H27" s="32" t="e">
        <f t="shared" ref="H27:H32" si="8">(D27-G27)/G27*100</f>
        <v>#DIV/0!</v>
      </c>
      <c r="I27" s="34"/>
      <c r="J27" s="34"/>
      <c r="L27" s="3"/>
    </row>
    <row r="28" ht="18" customHeight="1" spans="1:10">
      <c r="A28" s="28" t="s">
        <v>91</v>
      </c>
      <c r="B28" s="34">
        <v>4562</v>
      </c>
      <c r="C28" s="36"/>
      <c r="D28" s="36"/>
      <c r="E28" s="36"/>
      <c r="F28" s="36"/>
      <c r="G28" s="36"/>
      <c r="H28" s="36"/>
      <c r="I28" s="34"/>
      <c r="J28" s="34"/>
    </row>
    <row r="29" ht="18" customHeight="1" spans="1:10">
      <c r="A29" s="37" t="s">
        <v>92</v>
      </c>
      <c r="B29" s="38"/>
      <c r="C29" s="38"/>
      <c r="D29" s="38"/>
      <c r="E29" s="38"/>
      <c r="F29" s="38"/>
      <c r="G29" s="39"/>
      <c r="H29" s="40"/>
      <c r="I29" s="38"/>
      <c r="J29" s="40"/>
    </row>
    <row r="30" ht="18" customHeight="1" spans="1:10">
      <c r="A30" s="28" t="s">
        <v>93</v>
      </c>
      <c r="B30" s="34">
        <f t="shared" ref="B30:G30" si="9">SUM(B7,B10,B11,B12,B14,B15,B16,B17)</f>
        <v>123641</v>
      </c>
      <c r="C30" s="36">
        <v>4524</v>
      </c>
      <c r="D30" s="34">
        <f t="shared" si="9"/>
        <v>4524</v>
      </c>
      <c r="E30" s="30">
        <f>SUM(D30/D6)*100</f>
        <v>34.7012349466902</v>
      </c>
      <c r="F30" s="31">
        <f t="shared" ref="F30:F32" si="10">SUM(D30/B30*100)</f>
        <v>3.6589804352925</v>
      </c>
      <c r="G30" s="34">
        <f t="shared" si="9"/>
        <v>5806</v>
      </c>
      <c r="H30" s="32">
        <f t="shared" si="8"/>
        <v>-22.0806062693765</v>
      </c>
      <c r="I30" s="34">
        <f>SUM(I7,I10,I11,I12,I14,I15,I16,I17)</f>
        <v>0</v>
      </c>
      <c r="J30" s="34">
        <f>SUM(J7,J10,J11,J12,J14,J15,J16,J17)</f>
        <v>0</v>
      </c>
    </row>
    <row r="31" ht="18" customHeight="1" spans="1:11">
      <c r="A31" s="28" t="s">
        <v>94</v>
      </c>
      <c r="B31" s="34">
        <f>SUM(B11,B12,B13,B14,B15,B16,B17,B18,B19,B21,B23,B24,B25)</f>
        <v>176585</v>
      </c>
      <c r="C31" s="36">
        <v>12365</v>
      </c>
      <c r="D31" s="34">
        <f>SUM(D11,D12,D13,D14,D15,D16,D17,D18,D19,D21,D23,D24,D25)</f>
        <v>12365</v>
      </c>
      <c r="E31" s="30">
        <f>SUM(D31/D6)*100</f>
        <v>94.8454399018179</v>
      </c>
      <c r="F31" s="31">
        <f t="shared" si="10"/>
        <v>7.00229351303905</v>
      </c>
      <c r="G31" s="34">
        <f>SUM(G11,G13,G14,G15,G16,G17,G18,G19,G21,G24,G25)</f>
        <v>12785</v>
      </c>
      <c r="H31" s="32">
        <f t="shared" si="8"/>
        <v>-3.28509972624169</v>
      </c>
      <c r="I31" s="34">
        <f>SUM(I11,I12,I13,I14,I15,I16,I17,I18,I19,I21,I23,I24,I25)</f>
        <v>0</v>
      </c>
      <c r="J31" s="34">
        <f>SUM(J11,J12,J13,J14,J15,J16,J17,J18,J19,J21,J23,J24,J25)</f>
        <v>0</v>
      </c>
      <c r="K31" s="1"/>
    </row>
    <row r="32" s="1" customFormat="1" ht="18" customHeight="1" spans="1:11">
      <c r="A32" s="26" t="s">
        <v>95</v>
      </c>
      <c r="B32" s="41">
        <f>SUM(B33:B37,B45:B52)</f>
        <v>3697</v>
      </c>
      <c r="C32" s="27">
        <f>I32-J32</f>
        <v>0</v>
      </c>
      <c r="D32" s="27">
        <f>I32</f>
        <v>0</v>
      </c>
      <c r="E32" s="23">
        <f>SUM(D32/D5)*100</f>
        <v>0</v>
      </c>
      <c r="F32" s="24">
        <f t="shared" si="10"/>
        <v>0</v>
      </c>
      <c r="G32" s="27">
        <f t="shared" ref="G32:J32" si="11">SUM(G33:G37,G45:G52)</f>
        <v>0</v>
      </c>
      <c r="H32" s="25" t="e">
        <f t="shared" si="8"/>
        <v>#DIV/0!</v>
      </c>
      <c r="I32" s="41">
        <f t="shared" si="11"/>
        <v>0</v>
      </c>
      <c r="J32" s="41">
        <f t="shared" si="11"/>
        <v>0</v>
      </c>
      <c r="K32" s="2"/>
    </row>
    <row r="33" ht="18" customHeight="1" spans="1:10">
      <c r="A33" s="28" t="s">
        <v>96</v>
      </c>
      <c r="B33" s="36"/>
      <c r="C33" s="36"/>
      <c r="D33" s="35"/>
      <c r="E33" s="31" t="e">
        <f>SUM(D33/D32)*100</f>
        <v>#DIV/0!</v>
      </c>
      <c r="F33" s="31">
        <v>0</v>
      </c>
      <c r="G33" s="35">
        <v>0</v>
      </c>
      <c r="H33" s="32">
        <v>0</v>
      </c>
      <c r="I33" s="47"/>
      <c r="J33" s="47"/>
    </row>
    <row r="34" ht="18" customHeight="1" spans="1:10">
      <c r="A34" s="28" t="s">
        <v>97</v>
      </c>
      <c r="B34" s="36">
        <v>175</v>
      </c>
      <c r="C34" s="36"/>
      <c r="D34" s="35"/>
      <c r="E34" s="31" t="e">
        <f>SUM(D34/D32)*100</f>
        <v>#DIV/0!</v>
      </c>
      <c r="F34" s="31">
        <v>0</v>
      </c>
      <c r="G34" s="35">
        <v>0</v>
      </c>
      <c r="H34" s="32">
        <v>0</v>
      </c>
      <c r="I34" s="47"/>
      <c r="J34" s="47"/>
    </row>
    <row r="35" ht="18" customHeight="1" spans="1:10">
      <c r="A35" s="28" t="s">
        <v>98</v>
      </c>
      <c r="B35" s="36"/>
      <c r="C35" s="36"/>
      <c r="D35" s="29"/>
      <c r="E35" s="31" t="e">
        <f>SUM(D35/D32)*100</f>
        <v>#DIV/0!</v>
      </c>
      <c r="F35" s="31">
        <v>0</v>
      </c>
      <c r="G35" s="29">
        <v>0</v>
      </c>
      <c r="H35" s="32">
        <v>0</v>
      </c>
      <c r="I35" s="47"/>
      <c r="J35" s="47"/>
    </row>
    <row r="36" ht="18" customHeight="1" spans="1:10">
      <c r="A36" s="28" t="s">
        <v>99</v>
      </c>
      <c r="B36" s="36"/>
      <c r="C36" s="36"/>
      <c r="D36" s="35"/>
      <c r="E36" s="31" t="e">
        <f>SUM(D36/D32)*100</f>
        <v>#DIV/0!</v>
      </c>
      <c r="F36" s="31">
        <v>0</v>
      </c>
      <c r="G36" s="35">
        <v>0</v>
      </c>
      <c r="H36" s="32">
        <v>0</v>
      </c>
      <c r="I36" s="47"/>
      <c r="J36" s="47"/>
    </row>
    <row r="37" ht="18" customHeight="1" spans="1:10">
      <c r="A37" s="28" t="s">
        <v>100</v>
      </c>
      <c r="B37" s="36">
        <v>615</v>
      </c>
      <c r="C37" s="36">
        <f t="shared" ref="C37:D37" si="12">SUM(C38:C44)</f>
        <v>0</v>
      </c>
      <c r="D37" s="35">
        <f t="shared" si="12"/>
        <v>0</v>
      </c>
      <c r="E37" s="31" t="e">
        <f>SUM(D37/D32)*100</f>
        <v>#DIV/0!</v>
      </c>
      <c r="F37" s="31">
        <f>SUM(D37/B37*100)</f>
        <v>0</v>
      </c>
      <c r="G37" s="35">
        <f t="shared" ref="G37:J37" si="13">SUM(G38:G44)</f>
        <v>0</v>
      </c>
      <c r="H37" s="32" t="e">
        <f t="shared" ref="H37:H41" si="14">(D37-G37)/G37*100</f>
        <v>#DIV/0!</v>
      </c>
      <c r="I37" s="47">
        <f t="shared" si="13"/>
        <v>0</v>
      </c>
      <c r="J37" s="47">
        <f t="shared" si="13"/>
        <v>0</v>
      </c>
    </row>
    <row r="38" ht="18" customHeight="1" spans="1:10">
      <c r="A38" s="42" t="s">
        <v>101</v>
      </c>
      <c r="B38" s="36"/>
      <c r="C38" s="36"/>
      <c r="D38" s="29"/>
      <c r="E38" s="31" t="e">
        <f>SUM(D38/D32)*100</f>
        <v>#DIV/0!</v>
      </c>
      <c r="F38" s="31" t="e">
        <f>SUM(D38/B38*100)</f>
        <v>#DIV/0!</v>
      </c>
      <c r="G38" s="29"/>
      <c r="H38" s="32" t="e">
        <f t="shared" si="14"/>
        <v>#DIV/0!</v>
      </c>
      <c r="I38" s="47"/>
      <c r="J38" s="47"/>
    </row>
    <row r="39" ht="18" customHeight="1" spans="1:10">
      <c r="A39" s="42" t="s">
        <v>102</v>
      </c>
      <c r="B39" s="36"/>
      <c r="C39" s="36"/>
      <c r="D39" s="29"/>
      <c r="E39" s="31" t="e">
        <f>SUM(D39/D32)*100</f>
        <v>#DIV/0!</v>
      </c>
      <c r="F39" s="31">
        <v>0</v>
      </c>
      <c r="G39" s="29"/>
      <c r="H39" s="32">
        <v>0</v>
      </c>
      <c r="I39" s="47"/>
      <c r="J39" s="47"/>
    </row>
    <row r="40" ht="18" customHeight="1" spans="1:10">
      <c r="A40" s="43" t="s">
        <v>103</v>
      </c>
      <c r="B40" s="36"/>
      <c r="C40" s="36"/>
      <c r="D40" s="29"/>
      <c r="E40" s="31" t="e">
        <f>SUM(D40/D32)*100</f>
        <v>#DIV/0!</v>
      </c>
      <c r="F40" s="31">
        <v>0</v>
      </c>
      <c r="G40" s="29"/>
      <c r="H40" s="32">
        <v>0</v>
      </c>
      <c r="I40" s="47"/>
      <c r="J40" s="47"/>
    </row>
    <row r="41" ht="18" customHeight="1" spans="1:10">
      <c r="A41" s="43" t="s">
        <v>104</v>
      </c>
      <c r="B41" s="36"/>
      <c r="C41" s="36"/>
      <c r="D41" s="29"/>
      <c r="E41" s="31" t="e">
        <f>SUM(D41/D32)*100</f>
        <v>#DIV/0!</v>
      </c>
      <c r="F41" s="31">
        <v>0</v>
      </c>
      <c r="G41" s="29"/>
      <c r="H41" s="32" t="e">
        <f t="shared" si="14"/>
        <v>#DIV/0!</v>
      </c>
      <c r="I41" s="47"/>
      <c r="J41" s="47"/>
    </row>
    <row r="42" ht="18" customHeight="1" spans="1:10">
      <c r="A42" s="43" t="s">
        <v>105</v>
      </c>
      <c r="B42" s="36"/>
      <c r="C42" s="36"/>
      <c r="D42" s="35"/>
      <c r="E42" s="31" t="e">
        <f>SUM(D42/D32)*100</f>
        <v>#DIV/0!</v>
      </c>
      <c r="F42" s="31">
        <v>0</v>
      </c>
      <c r="G42" s="35"/>
      <c r="H42" s="32">
        <v>0</v>
      </c>
      <c r="I42" s="47"/>
      <c r="J42" s="47"/>
    </row>
    <row r="43" ht="18" customHeight="1" spans="1:10">
      <c r="A43" s="43" t="s">
        <v>106</v>
      </c>
      <c r="B43" s="36"/>
      <c r="C43" s="36"/>
      <c r="D43" s="35"/>
      <c r="E43" s="31" t="e">
        <f>SUM(D43/D32)*100</f>
        <v>#DIV/0!</v>
      </c>
      <c r="F43" s="31">
        <v>0</v>
      </c>
      <c r="G43" s="35"/>
      <c r="H43" s="32">
        <v>0</v>
      </c>
      <c r="I43" s="47"/>
      <c r="J43" s="47"/>
    </row>
    <row r="44" ht="18" customHeight="1" spans="1:10">
      <c r="A44" s="42" t="s">
        <v>107</v>
      </c>
      <c r="B44" s="36"/>
      <c r="C44" s="36"/>
      <c r="D44" s="35"/>
      <c r="E44" s="31" t="e">
        <f>SUM(D44/D32)*100</f>
        <v>#DIV/0!</v>
      </c>
      <c r="F44" s="31">
        <v>0</v>
      </c>
      <c r="G44" s="35"/>
      <c r="H44" s="32">
        <v>0</v>
      </c>
      <c r="I44" s="47"/>
      <c r="J44" s="47"/>
    </row>
    <row r="45" ht="18" customHeight="1" spans="1:10">
      <c r="A45" s="28" t="s">
        <v>108</v>
      </c>
      <c r="B45" s="36"/>
      <c r="C45" s="36"/>
      <c r="D45" s="35"/>
      <c r="E45" s="31" t="e">
        <f>SUM(D45/D32)*100</f>
        <v>#DIV/0!</v>
      </c>
      <c r="F45" s="31">
        <v>0</v>
      </c>
      <c r="G45" s="35"/>
      <c r="H45" s="32">
        <v>0</v>
      </c>
      <c r="I45" s="47"/>
      <c r="J45" s="47"/>
    </row>
    <row r="46" ht="18" customHeight="1" spans="1:10">
      <c r="A46" s="28" t="s">
        <v>109</v>
      </c>
      <c r="B46" s="36"/>
      <c r="C46" s="36"/>
      <c r="D46" s="35"/>
      <c r="E46" s="31" t="e">
        <f>SUM(D46/D32)*100</f>
        <v>#DIV/0!</v>
      </c>
      <c r="F46" s="31">
        <v>0</v>
      </c>
      <c r="G46" s="35"/>
      <c r="H46" s="32">
        <v>0</v>
      </c>
      <c r="I46" s="47"/>
      <c r="J46" s="47"/>
    </row>
    <row r="47" ht="18" customHeight="1" spans="1:10">
      <c r="A47" s="28" t="s">
        <v>110</v>
      </c>
      <c r="B47" s="36"/>
      <c r="C47" s="35"/>
      <c r="D47" s="35"/>
      <c r="E47" s="31" t="e">
        <f>SUM(D47/D32)*100</f>
        <v>#DIV/0!</v>
      </c>
      <c r="F47" s="31">
        <v>0</v>
      </c>
      <c r="G47" s="35"/>
      <c r="H47" s="32" t="e">
        <f t="shared" ref="H47:H51" si="15">(D47-G47)/G47*100</f>
        <v>#DIV/0!</v>
      </c>
      <c r="I47" s="47"/>
      <c r="J47" s="47"/>
    </row>
    <row r="48" ht="18" customHeight="1" spans="1:10">
      <c r="A48" s="28" t="s">
        <v>111</v>
      </c>
      <c r="B48" s="36"/>
      <c r="C48" s="36"/>
      <c r="D48" s="35"/>
      <c r="E48" s="31" t="e">
        <f>SUM(D48/D32)*100</f>
        <v>#DIV/0!</v>
      </c>
      <c r="F48" s="31">
        <v>0</v>
      </c>
      <c r="G48" s="35"/>
      <c r="H48" s="32">
        <v>0</v>
      </c>
      <c r="I48" s="47"/>
      <c r="J48" s="47"/>
    </row>
    <row r="49" ht="18" customHeight="1" spans="1:10">
      <c r="A49" s="28" t="s">
        <v>112</v>
      </c>
      <c r="B49" s="36">
        <v>2522</v>
      </c>
      <c r="C49" s="36"/>
      <c r="D49" s="35"/>
      <c r="E49" s="31" t="e">
        <f>SUM(D49/D32)*100</f>
        <v>#DIV/0!</v>
      </c>
      <c r="F49" s="31">
        <v>0</v>
      </c>
      <c r="G49" s="35"/>
      <c r="H49" s="32">
        <v>0</v>
      </c>
      <c r="I49" s="47"/>
      <c r="J49" s="47"/>
    </row>
    <row r="50" ht="18" customHeight="1" spans="1:10">
      <c r="A50" s="28" t="s">
        <v>113</v>
      </c>
      <c r="B50" s="36"/>
      <c r="C50" s="36"/>
      <c r="D50" s="35"/>
      <c r="E50" s="31" t="e">
        <f>SUM(D50/D32)*100</f>
        <v>#DIV/0!</v>
      </c>
      <c r="F50" s="31" t="e">
        <f>SUM(D50/B50*100)</f>
        <v>#DIV/0!</v>
      </c>
      <c r="G50" s="35"/>
      <c r="H50" s="32" t="e">
        <f t="shared" si="15"/>
        <v>#DIV/0!</v>
      </c>
      <c r="I50" s="47"/>
      <c r="J50" s="47"/>
    </row>
    <row r="51" ht="18" customHeight="1" spans="1:10">
      <c r="A51" s="28" t="s">
        <v>114</v>
      </c>
      <c r="B51" s="36">
        <v>385</v>
      </c>
      <c r="C51" s="36"/>
      <c r="D51" s="35"/>
      <c r="E51" s="31" t="e">
        <f>SUM(D51/D32)*100</f>
        <v>#DIV/0!</v>
      </c>
      <c r="F51" s="31">
        <v>0</v>
      </c>
      <c r="G51" s="35"/>
      <c r="H51" s="32" t="e">
        <f t="shared" si="15"/>
        <v>#DIV/0!</v>
      </c>
      <c r="I51" s="47"/>
      <c r="J51" s="47"/>
    </row>
    <row r="52" ht="18" customHeight="1" spans="1:10">
      <c r="A52" s="28" t="s">
        <v>115</v>
      </c>
      <c r="B52" s="36"/>
      <c r="C52" s="36"/>
      <c r="D52" s="35"/>
      <c r="E52" s="31" t="e">
        <f>SUM(D52/D32)*100</f>
        <v>#DIV/0!</v>
      </c>
      <c r="F52" s="31"/>
      <c r="G52" s="35"/>
      <c r="H52" s="32"/>
      <c r="I52" s="47"/>
      <c r="J52" s="47"/>
    </row>
    <row r="53" customHeight="1" spans="7:7">
      <c r="G53" s="44"/>
    </row>
  </sheetData>
  <protectedRanges>
    <protectedRange sqref="D33:D34 D43:D44 D36:D37" name="区域1_1_6_1" securityDescriptor=""/>
    <protectedRange sqref="E2:E3" name="区域1_1_5_1" securityDescriptor=""/>
    <protectedRange sqref="G4" name="区域1_1_3_2_1" securityDescriptor=""/>
    <protectedRange sqref="D45:D52" name="区域1_1_3_1" securityDescriptor=""/>
    <protectedRange sqref="D42" name="区域1_1_6_1_1" securityDescriptor=""/>
    <protectedRange sqref="E7 E9:E27 E30" name="区域1_1_15_1" securityDescriptor=""/>
    <protectedRange sqref="E1" name="区域1_1_16_1" securityDescriptor=""/>
    <protectedRange sqref="E31" name="区域1_1_15_1_2_1" securityDescriptor=""/>
    <protectedRange sqref="G33:G34 G43:G44 G36:G37" name="区域1_1_6_1_2" securityDescriptor=""/>
    <protectedRange sqref="G45:G52" name="区域1_1_3_1_1" securityDescriptor=""/>
    <protectedRange sqref="G42" name="区域1_1_6_1_1_1" securityDescriptor=""/>
  </protectedRanges>
  <mergeCells count="7">
    <mergeCell ref="A1:H1"/>
    <mergeCell ref="D3:H3"/>
    <mergeCell ref="A3:A4"/>
    <mergeCell ref="B3:B4"/>
    <mergeCell ref="C3:C4"/>
    <mergeCell ref="I3:I4"/>
    <mergeCell ref="J3:J4"/>
  </mergeCells>
  <printOptions horizontalCentered="1"/>
  <pageMargins left="0.55" right="0.507638888888889" top="0.747916666666667" bottom="0.826388888888889" header="0.310416666666667" footer="0.310416666666667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2016-10-20T07:25:00Z</cp:lastPrinted>
  <dcterms:modified xsi:type="dcterms:W3CDTF">2019-02-15T07:46:26Z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