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收入" sheetId="1" r:id="rId1"/>
    <sheet name="支出" sheetId="2" r:id="rId2"/>
  </sheets>
  <definedNames>
    <definedName name="_xlnm._FilterDatabase" localSheetId="0" hidden="1">收入!$A$4:$H$52</definedName>
    <definedName name="_xlnm._FilterDatabase" localSheetId="1" hidden="1">支出!$A$4:$H$52</definedName>
    <definedName name="_xlnm.Print_Area" localSheetId="0">收入!$A$1:$H$52</definedName>
    <definedName name="_xlnm.Print_Area" localSheetId="1">支出!$A$1:$H$52</definedName>
    <definedName name="_xlnm.Print_Titles" localSheetId="1">支出!$1:$4</definedName>
    <definedName name="_xlnm.Print_Titles" localSheetId="0">收入!$1:$4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<sst xmlns="http://schemas.openxmlformats.org/spreadsheetml/2006/main" count="116">
  <si>
    <t>原州区2019年2月财政收入完成情况表</t>
  </si>
  <si>
    <t>2019年2月</t>
  </si>
  <si>
    <t xml:space="preserve">    单位：万元</t>
  </si>
  <si>
    <r>
      <rPr>
        <sz val="11"/>
        <color indexed="8"/>
        <rFont val="宋体"/>
        <charset val="134"/>
      </rPr>
      <t>预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算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科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目</t>
    </r>
  </si>
  <si>
    <t>年初预算数</t>
  </si>
  <si>
    <t>本月执行数</t>
  </si>
  <si>
    <t>1至本月累计执行数</t>
  </si>
  <si>
    <t>本月累计数</t>
  </si>
  <si>
    <t>上月累计数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</si>
  <si>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</si>
  <si>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</si>
  <si>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</si>
  <si>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</si>
  <si>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</si>
  <si>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</si>
  <si>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</si>
  <si>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</si>
  <si>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</si>
  <si>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</si>
  <si>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</si>
  <si>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</si>
  <si>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</si>
  <si>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</si>
  <si>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</si>
  <si>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</si>
  <si>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</si>
  <si>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</si>
  <si>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</si>
  <si>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</si>
  <si>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</si>
  <si>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</si>
  <si>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</si>
  <si>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</si>
  <si>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</si>
  <si>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</si>
  <si>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</si>
  <si>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</si>
  <si>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</si>
  <si>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</si>
  <si>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</si>
  <si>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</si>
  <si>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</si>
  <si>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</si>
  <si>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</si>
  <si>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政府性基金收入合计</t>
  </si>
  <si>
    <t xml:space="preserve">     农网还贷资金收入</t>
  </si>
  <si>
    <t xml:space="preserve"> </t>
  </si>
  <si>
    <t xml:space="preserve">     铁路建设基金收入</t>
  </si>
  <si>
    <t xml:space="preserve">     民航发展基金收入</t>
  </si>
  <si>
    <t xml:space="preserve">     旅游发展基金收入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</si>
  <si>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</si>
  <si>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</si>
  <si>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</si>
  <si>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</si>
  <si>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</si>
  <si>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</si>
  <si>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</si>
  <si>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</si>
  <si>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</si>
  <si>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</si>
  <si>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污水处理费收入</t>
    </r>
  </si>
  <si>
    <t xml:space="preserve">         彩票发行机构和彩票销售机构的业务费用</t>
  </si>
  <si>
    <t xml:space="preserve">     其他政府性基金收入</t>
  </si>
  <si>
    <t>原州区2019年2月财政支出完成情况表</t>
  </si>
  <si>
    <r>
      <rPr>
        <sz val="11"/>
        <rFont val="宋体"/>
        <charset val="134"/>
      </rPr>
      <t>预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算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目</t>
    </r>
  </si>
  <si>
    <t>变动预算数</t>
  </si>
  <si>
    <t>上月执行数</t>
  </si>
  <si>
    <t>为变动预算%</t>
  </si>
  <si>
    <t xml:space="preserve">支  出  总  计       </t>
  </si>
  <si>
    <t>一般公共预算支出合计</t>
  </si>
  <si>
    <t xml:space="preserve"> *    一般公共服务支出</t>
  </si>
  <si>
    <t xml:space="preserve">      外交支出</t>
  </si>
  <si>
    <t xml:space="preserve">      国防支出</t>
  </si>
  <si>
    <t xml:space="preserve"> *    公共安全支出</t>
  </si>
  <si>
    <t xml:space="preserve"> * Δ 教育支出</t>
  </si>
  <si>
    <t xml:space="preserve"> * Δ 科学技术支出</t>
  </si>
  <si>
    <t xml:space="preserve">   Δ 文化旅游体育与传媒支出</t>
  </si>
  <si>
    <t xml:space="preserve"> * Δ 社会保障和就业支出</t>
  </si>
  <si>
    <t xml:space="preserve"> * Δ 卫生健康支出</t>
  </si>
  <si>
    <t xml:space="preserve"> * Δ 节能环保支出</t>
  </si>
  <si>
    <t xml:space="preserve"> * Δ 城乡社区支出</t>
  </si>
  <si>
    <t xml:space="preserve">   Δ 农林水支出</t>
  </si>
  <si>
    <t xml:space="preserve">   Δ 交通运输支出</t>
  </si>
  <si>
    <t xml:space="preserve">      资源勘探信息等支出</t>
  </si>
  <si>
    <t xml:space="preserve">   Δ 商业服务业等支出</t>
  </si>
  <si>
    <t xml:space="preserve">      金融支出</t>
  </si>
  <si>
    <t xml:space="preserve">   Δ 自然资源海洋气象等支出</t>
  </si>
  <si>
    <t xml:space="preserve">   Δ 住房保障支出</t>
  </si>
  <si>
    <t xml:space="preserve">   Δ 粮油物资储备支出</t>
  </si>
  <si>
    <t xml:space="preserve">      灾害防治及应急管理支出</t>
  </si>
  <si>
    <t xml:space="preserve">      其他支出</t>
  </si>
  <si>
    <t xml:space="preserve">      债务付息支出</t>
  </si>
  <si>
    <t xml:space="preserve">      预备费</t>
  </si>
  <si>
    <t>重点关注数据</t>
  </si>
  <si>
    <t xml:space="preserve"> * 八项支出数据</t>
  </si>
  <si>
    <t xml:space="preserve"> Δ民生支出数据</t>
  </si>
  <si>
    <t>政府性基金预算支出合计</t>
  </si>
  <si>
    <t xml:space="preserve">  科学技术支出</t>
  </si>
  <si>
    <t xml:space="preserve">  文化旅游体育与传媒支出</t>
  </si>
  <si>
    <t xml:space="preserve">  社会保障和就业支出</t>
  </si>
  <si>
    <t xml:space="preserve">  节能环保支出</t>
  </si>
  <si>
    <t xml:space="preserve">  城乡社区支出</t>
  </si>
  <si>
    <t xml:space="preserve">       国有土地使用权出让收入及对应专项债务收入安排的支出</t>
  </si>
  <si>
    <t xml:space="preserve">   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</si>
  <si>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</si>
  <si>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</si>
  <si>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</si>
  <si>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棚户区改造专项债券收入安排的支出</t>
  </si>
  <si>
    <t xml:space="preserve">      城市基础设施配套费对应专项债务收入安排的支出</t>
  </si>
  <si>
    <t xml:space="preserve">  农林水支出</t>
  </si>
  <si>
    <t xml:space="preserve">  交通运输支出</t>
  </si>
  <si>
    <t xml:space="preserve">  资源勘探信息等支出</t>
  </si>
  <si>
    <t xml:space="preserve">  金融支出</t>
  </si>
  <si>
    <t xml:space="preserve">  其他支出</t>
  </si>
  <si>
    <t xml:space="preserve">  转移性支出</t>
  </si>
  <si>
    <t xml:space="preserve">  债务付息支出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</si>
</sst>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u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Times New Roman"/>
      <charset val="134"/>
    </font>
    <font>
      <sz val="11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33" fillId="15" borderId="1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0" borderId="0"/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" fontId="3" fillId="0" borderId="0" xfId="51" applyNumberFormat="1" applyFont="1" applyFill="1" applyBorder="1" applyAlignment="1" applyProtection="1">
      <alignment horizontal="center" vertical="center"/>
      <protection locked="0"/>
    </xf>
    <xf numFmtId="49" fontId="4" fillId="0" borderId="0" xfId="51" applyNumberFormat="1" applyFont="1" applyFill="1" applyAlignment="1" applyProtection="1">
      <alignment horizontal="center" vertical="center"/>
      <protection locked="0"/>
    </xf>
    <xf numFmtId="41" fontId="2" fillId="0" borderId="0" xfId="51" applyNumberFormat="1" applyFont="1" applyFill="1" applyAlignment="1" applyProtection="1">
      <alignment horizontal="center" vertical="center"/>
      <protection locked="0"/>
    </xf>
    <xf numFmtId="41" fontId="4" fillId="0" borderId="0" xfId="51" applyNumberFormat="1" applyFont="1" applyFill="1" applyAlignment="1" applyProtection="1">
      <alignment horizontal="center" vertical="center"/>
      <protection locked="0"/>
    </xf>
    <xf numFmtId="43" fontId="2" fillId="0" borderId="0" xfId="51" applyNumberFormat="1" applyFont="1" applyFill="1" applyAlignment="1" applyProtection="1">
      <alignment horizontal="center" vertical="center"/>
      <protection locked="0"/>
    </xf>
    <xf numFmtId="41" fontId="2" fillId="0" borderId="0" xfId="51" applyNumberFormat="1" applyFont="1" applyFill="1" applyAlignment="1" applyProtection="1">
      <alignment horizontal="right" vertical="center"/>
      <protection locked="0"/>
    </xf>
    <xf numFmtId="43" fontId="2" fillId="0" borderId="0" xfId="35" applyNumberFormat="1" applyFont="1" applyFill="1" applyAlignment="1" applyProtection="1">
      <alignment horizontal="right" vertical="center"/>
      <protection locked="0"/>
    </xf>
    <xf numFmtId="1" fontId="2" fillId="0" borderId="1" xfId="51" applyNumberFormat="1" applyFont="1" applyFill="1" applyBorder="1" applyAlignment="1" applyProtection="1">
      <alignment horizontal="center" vertical="center" wrapText="1"/>
      <protection locked="0"/>
    </xf>
    <xf numFmtId="41" fontId="2" fillId="0" borderId="2" xfId="51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51" applyNumberFormat="1" applyFont="1" applyFill="1" applyBorder="1" applyAlignment="1" applyProtection="1">
      <alignment horizontal="center" vertical="center" wrapText="1"/>
      <protection locked="0"/>
    </xf>
    <xf numFmtId="41" fontId="4" fillId="0" borderId="3" xfId="51" applyNumberFormat="1" applyFont="1" applyFill="1" applyBorder="1" applyAlignment="1" applyProtection="1">
      <alignment horizontal="center" vertical="center" wrapText="1"/>
      <protection locked="0"/>
    </xf>
    <xf numFmtId="41" fontId="4" fillId="0" borderId="4" xfId="51" applyNumberFormat="1" applyFont="1" applyFill="1" applyBorder="1" applyAlignment="1" applyProtection="1">
      <alignment horizontal="center" vertical="center" wrapText="1"/>
      <protection locked="0"/>
    </xf>
    <xf numFmtId="41" fontId="4" fillId="0" borderId="5" xfId="51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51" applyNumberFormat="1" applyFont="1" applyFill="1" applyBorder="1" applyAlignment="1" applyProtection="1">
      <alignment horizontal="center" vertical="center" wrapText="1"/>
      <protection locked="0"/>
    </xf>
    <xf numFmtId="41" fontId="2" fillId="0" borderId="6" xfId="51" applyNumberFormat="1" applyFont="1" applyFill="1" applyBorder="1" applyAlignment="1" applyProtection="1">
      <alignment horizontal="center" vertical="center" wrapText="1"/>
      <protection locked="0"/>
    </xf>
    <xf numFmtId="43" fontId="2" fillId="0" borderId="2" xfId="51" applyNumberFormat="1" applyFont="1" applyFill="1" applyBorder="1" applyAlignment="1" applyProtection="1">
      <alignment horizontal="center" vertical="center" wrapText="1"/>
      <protection locked="0"/>
    </xf>
    <xf numFmtId="43" fontId="5" fillId="0" borderId="2" xfId="8" applyFont="1" applyFill="1" applyBorder="1" applyAlignment="1" applyProtection="1">
      <alignment horizontal="center" vertical="center"/>
      <protection locked="0"/>
    </xf>
    <xf numFmtId="41" fontId="5" fillId="0" borderId="2" xfId="8" applyNumberFormat="1" applyFont="1" applyFill="1" applyBorder="1" applyAlignment="1" applyProtection="1">
      <alignment horizontal="center" vertical="center"/>
    </xf>
    <xf numFmtId="43" fontId="5" fillId="0" borderId="2" xfId="8" applyNumberFormat="1" applyFont="1" applyFill="1" applyBorder="1" applyAlignment="1" applyProtection="1">
      <alignment horizontal="center" vertical="center"/>
    </xf>
    <xf numFmtId="43" fontId="5" fillId="0" borderId="2" xfId="8" applyNumberFormat="1" applyFont="1" applyFill="1" applyBorder="1" applyAlignment="1" applyProtection="1">
      <alignment horizontal="center" vertical="center"/>
      <protection locked="0"/>
    </xf>
    <xf numFmtId="43" fontId="5" fillId="0" borderId="2" xfId="5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41" fontId="5" fillId="0" borderId="2" xfId="8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41" fontId="6" fillId="0" borderId="2" xfId="8" applyNumberFormat="1" applyFont="1" applyFill="1" applyBorder="1" applyAlignment="1" applyProtection="1">
      <alignment horizontal="right" vertical="center"/>
    </xf>
    <xf numFmtId="43" fontId="6" fillId="0" borderId="2" xfId="8" applyNumberFormat="1" applyFont="1" applyFill="1" applyBorder="1" applyAlignment="1" applyProtection="1">
      <alignment horizontal="center" vertical="center"/>
    </xf>
    <xf numFmtId="43" fontId="6" fillId="0" borderId="2" xfId="8" applyNumberFormat="1" applyFont="1" applyFill="1" applyBorder="1" applyAlignment="1" applyProtection="1">
      <alignment horizontal="center" vertical="center"/>
      <protection locked="0"/>
    </xf>
    <xf numFmtId="43" fontId="6" fillId="0" borderId="2" xfId="5" applyNumberFormat="1" applyFont="1" applyFill="1" applyBorder="1" applyAlignment="1" applyProtection="1">
      <alignment vertical="center"/>
    </xf>
    <xf numFmtId="41" fontId="6" fillId="0" borderId="2" xfId="50" applyNumberFormat="1" applyFont="1" applyFill="1" applyBorder="1" applyAlignment="1">
      <alignment horizontal="center" vertical="center"/>
    </xf>
    <xf numFmtId="41" fontId="6" fillId="0" borderId="2" xfId="8" applyNumberFormat="1" applyFont="1" applyFill="1" applyBorder="1" applyAlignment="1" applyProtection="1">
      <alignment horizontal="center" vertical="center"/>
      <protection locked="0"/>
    </xf>
    <xf numFmtId="41" fontId="6" fillId="0" borderId="2" xfId="8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41" fontId="7" fillId="0" borderId="2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41" fontId="6" fillId="0" borderId="0" xfId="8" applyNumberFormat="1" applyFont="1" applyFill="1" applyBorder="1" applyAlignment="1" applyProtection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0" xfId="8" applyNumberFormat="1" applyFont="1" applyFill="1" applyBorder="1" applyAlignment="1" applyProtection="1">
      <alignment horizontal="right" vertical="center"/>
    </xf>
    <xf numFmtId="41" fontId="10" fillId="0" borderId="2" xfId="0" applyNumberFormat="1" applyFont="1" applyFill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41" fontId="10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3" fillId="2" borderId="0" xfId="51" applyNumberFormat="1" applyFont="1" applyFill="1" applyAlignment="1" applyProtection="1">
      <alignment horizontal="center" vertical="center"/>
      <protection locked="0"/>
    </xf>
    <xf numFmtId="1" fontId="14" fillId="2" borderId="0" xfId="51" applyNumberFormat="1" applyFont="1" applyFill="1" applyAlignment="1" applyProtection="1">
      <alignment horizontal="center" vertical="center"/>
      <protection locked="0"/>
    </xf>
    <xf numFmtId="41" fontId="12" fillId="0" borderId="0" xfId="51" applyNumberFormat="1" applyFont="1" applyAlignment="1" applyProtection="1">
      <alignment horizontal="center" vertical="center"/>
      <protection locked="0"/>
    </xf>
    <xf numFmtId="41" fontId="4" fillId="0" borderId="0" xfId="51" applyNumberFormat="1" applyFill="1" applyAlignment="1" applyProtection="1">
      <alignment horizontal="center" vertical="center"/>
      <protection locked="0"/>
    </xf>
    <xf numFmtId="41" fontId="12" fillId="0" borderId="0" xfId="51" applyNumberFormat="1" applyFont="1" applyFill="1" applyAlignment="1" applyProtection="1">
      <alignment horizontal="center" vertical="center"/>
      <protection locked="0"/>
    </xf>
    <xf numFmtId="43" fontId="12" fillId="0" borderId="0" xfId="51" applyNumberFormat="1" applyFont="1" applyFill="1" applyAlignment="1" applyProtection="1">
      <alignment horizontal="center" vertical="center"/>
      <protection locked="0"/>
    </xf>
    <xf numFmtId="41" fontId="12" fillId="0" borderId="0" xfId="51" applyNumberFormat="1" applyFont="1" applyFill="1" applyAlignment="1" applyProtection="1">
      <alignment horizontal="right" vertical="center"/>
      <protection locked="0"/>
    </xf>
    <xf numFmtId="43" fontId="12" fillId="0" borderId="0" xfId="35" applyNumberFormat="1" applyFont="1" applyAlignment="1" applyProtection="1">
      <alignment horizontal="right" vertical="center"/>
      <protection locked="0"/>
    </xf>
    <xf numFmtId="1" fontId="12" fillId="0" borderId="1" xfId="51" applyNumberFormat="1" applyFont="1" applyFill="1" applyBorder="1" applyAlignment="1" applyProtection="1">
      <alignment horizontal="center" vertical="center" wrapText="1"/>
      <protection locked="0"/>
    </xf>
    <xf numFmtId="41" fontId="2" fillId="0" borderId="2" xfId="51" applyNumberFormat="1" applyFont="1" applyBorder="1" applyAlignment="1" applyProtection="1">
      <alignment horizontal="center" vertical="center" wrapText="1"/>
      <protection locked="0"/>
    </xf>
    <xf numFmtId="41" fontId="12" fillId="0" borderId="1" xfId="51" applyNumberFormat="1" applyFont="1" applyFill="1" applyBorder="1" applyAlignment="1" applyProtection="1">
      <alignment horizontal="center" vertical="center" wrapText="1"/>
      <protection locked="0"/>
    </xf>
    <xf numFmtId="41" fontId="15" fillId="0" borderId="3" xfId="51" applyNumberFormat="1" applyFont="1" applyBorder="1" applyAlignment="1" applyProtection="1">
      <alignment horizontal="center" vertical="center" wrapText="1"/>
      <protection locked="0"/>
    </xf>
    <xf numFmtId="41" fontId="15" fillId="0" borderId="4" xfId="51" applyNumberFormat="1" applyFont="1" applyBorder="1" applyAlignment="1" applyProtection="1">
      <alignment horizontal="center" vertical="center" wrapText="1"/>
      <protection locked="0"/>
    </xf>
    <xf numFmtId="41" fontId="15" fillId="0" borderId="5" xfId="51" applyNumberFormat="1" applyFont="1" applyBorder="1" applyAlignment="1" applyProtection="1">
      <alignment horizontal="center" vertical="center" wrapText="1"/>
      <protection locked="0"/>
    </xf>
    <xf numFmtId="1" fontId="12" fillId="0" borderId="6" xfId="51" applyNumberFormat="1" applyFont="1" applyFill="1" applyBorder="1" applyAlignment="1" applyProtection="1">
      <alignment horizontal="center" vertical="center" wrapText="1"/>
      <protection locked="0"/>
    </xf>
    <xf numFmtId="41" fontId="12" fillId="0" borderId="6" xfId="51" applyNumberFormat="1" applyFont="1" applyFill="1" applyBorder="1" applyAlignment="1" applyProtection="1">
      <alignment horizontal="center" vertical="center" wrapText="1"/>
      <protection locked="0"/>
    </xf>
    <xf numFmtId="43" fontId="2" fillId="0" borderId="2" xfId="51" applyNumberFormat="1" applyFont="1" applyBorder="1" applyAlignment="1" applyProtection="1">
      <alignment horizontal="center" vertical="center" wrapText="1"/>
      <protection locked="0"/>
    </xf>
    <xf numFmtId="43" fontId="12" fillId="0" borderId="2" xfId="51" applyNumberFormat="1" applyFont="1" applyBorder="1" applyAlignment="1" applyProtection="1">
      <alignment horizontal="center" vertical="center" wrapText="1"/>
      <protection locked="0"/>
    </xf>
    <xf numFmtId="43" fontId="12" fillId="0" borderId="2" xfId="51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1" applyNumberFormat="1" applyFont="1" applyFill="1" applyBorder="1" applyAlignment="1" applyProtection="1">
      <alignment horizontal="center" vertical="center" wrapText="1"/>
      <protection locked="0"/>
    </xf>
    <xf numFmtId="41" fontId="5" fillId="0" borderId="7" xfId="51" applyNumberFormat="1" applyFont="1" applyBorder="1" applyAlignment="1" applyProtection="1">
      <alignment horizontal="center" vertical="center" wrapText="1"/>
      <protection locked="0"/>
    </xf>
    <xf numFmtId="41" fontId="5" fillId="0" borderId="7" xfId="51" applyNumberFormat="1" applyFont="1" applyFill="1" applyBorder="1" applyAlignment="1" applyProtection="1">
      <alignment horizontal="center" vertical="center" wrapText="1"/>
      <protection locked="0"/>
    </xf>
    <xf numFmtId="43" fontId="6" fillId="0" borderId="2" xfId="8" applyNumberFormat="1" applyFont="1" applyBorder="1" applyAlignment="1" applyProtection="1">
      <alignment horizontal="center" vertical="center"/>
    </xf>
    <xf numFmtId="43" fontId="6" fillId="0" borderId="2" xfId="8" applyNumberFormat="1" applyFont="1" applyBorder="1" applyAlignment="1" applyProtection="1">
      <alignment horizontal="center" vertical="center"/>
      <protection locked="0"/>
    </xf>
    <xf numFmtId="1" fontId="6" fillId="0" borderId="6" xfId="51" applyNumberFormat="1" applyFont="1" applyFill="1" applyBorder="1" applyAlignment="1" applyProtection="1">
      <alignment vertical="center" wrapText="1"/>
      <protection locked="0"/>
    </xf>
    <xf numFmtId="41" fontId="6" fillId="0" borderId="2" xfId="8" applyNumberFormat="1" applyFont="1" applyBorder="1" applyAlignment="1" applyProtection="1">
      <alignment horizontal="center" vertical="center"/>
    </xf>
    <xf numFmtId="41" fontId="6" fillId="0" borderId="2" xfId="8" applyNumberFormat="1" applyFont="1" applyFill="1" applyBorder="1" applyAlignment="1" applyProtection="1">
      <alignment vertical="center"/>
      <protection locked="0"/>
    </xf>
    <xf numFmtId="41" fontId="6" fillId="3" borderId="2" xfId="8" applyNumberFormat="1" applyFont="1" applyFill="1" applyBorder="1" applyAlignment="1" applyProtection="1">
      <alignment vertical="center"/>
      <protection locked="0"/>
    </xf>
    <xf numFmtId="41" fontId="5" fillId="0" borderId="2" xfId="8" applyNumberFormat="1" applyFont="1" applyFill="1" applyBorder="1" applyAlignment="1" applyProtection="1">
      <alignment vertical="center"/>
      <protection locked="0"/>
    </xf>
    <xf numFmtId="43" fontId="5" fillId="0" borderId="2" xfId="8" applyNumberFormat="1" applyFont="1" applyBorder="1" applyAlignment="1" applyProtection="1">
      <alignment horizontal="center" vertical="center"/>
    </xf>
    <xf numFmtId="43" fontId="5" fillId="0" borderId="2" xfId="8" applyNumberFormat="1" applyFont="1" applyFill="1" applyBorder="1" applyAlignment="1" applyProtection="1">
      <alignment vertical="center"/>
    </xf>
    <xf numFmtId="41" fontId="6" fillId="0" borderId="2" xfId="8" applyNumberFormat="1" applyFont="1" applyBorder="1" applyAlignment="1" applyProtection="1">
      <alignment horizontal="right" vertical="center"/>
      <protection locked="0"/>
    </xf>
    <xf numFmtId="41" fontId="6" fillId="2" borderId="2" xfId="50" applyNumberFormat="1" applyFont="1" applyFill="1" applyBorder="1" applyAlignment="1" applyProtection="1">
      <alignment horizontal="center" vertical="center"/>
      <protection locked="0"/>
    </xf>
    <xf numFmtId="41" fontId="6" fillId="2" borderId="3" xfId="50" applyNumberFormat="1" applyFont="1" applyFill="1" applyBorder="1" applyAlignment="1" applyProtection="1">
      <alignment horizontal="center" vertical="center"/>
      <protection locked="0"/>
    </xf>
    <xf numFmtId="41" fontId="0" fillId="0" borderId="2" xfId="0" applyNumberFormat="1" applyBorder="1" applyAlignment="1">
      <alignment vertical="center"/>
    </xf>
    <xf numFmtId="41" fontId="6" fillId="0" borderId="2" xfId="8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</xf>
    <xf numFmtId="43" fontId="5" fillId="0" borderId="2" xfId="8" applyNumberFormat="1" applyFont="1" applyBorder="1" applyAlignment="1" applyProtection="1">
      <alignment horizontal="center" vertical="center"/>
      <protection locked="0"/>
    </xf>
    <xf numFmtId="41" fontId="5" fillId="0" borderId="2" xfId="8" applyNumberFormat="1" applyFont="1" applyBorder="1" applyAlignment="1" applyProtection="1">
      <alignment horizontal="center" vertical="center"/>
    </xf>
    <xf numFmtId="41" fontId="16" fillId="0" borderId="2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1" fillId="0" borderId="0" xfId="0" applyNumberFormat="1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市本级201403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泾源县201606" xfId="50"/>
    <cellStyle name="常规_收支分析表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2"/>
  <sheetViews>
    <sheetView tabSelected="1" workbookViewId="0">
      <pane xSplit="1" ySplit="4" topLeftCell="B13" activePane="bottomRight" state="frozen"/>
      <selection/>
      <selection pane="topRight"/>
      <selection pane="bottomLeft"/>
      <selection pane="bottomRight" activeCell="F25" sqref="F25"/>
    </sheetView>
  </sheetViews>
  <sheetFormatPr defaultColWidth="12.875" defaultRowHeight="18.75" customHeight="1"/>
  <cols>
    <col min="1" max="1" width="27.625" style="52" customWidth="1"/>
    <col min="2" max="2" width="11" style="53" customWidth="1"/>
    <col min="3" max="3" width="11.125" style="53" customWidth="1"/>
    <col min="4" max="4" width="9.125" style="54" customWidth="1"/>
    <col min="5" max="5" width="9.375" style="55" customWidth="1"/>
    <col min="6" max="6" width="11.5" style="55" customWidth="1"/>
    <col min="7" max="7" width="9.625" style="54" customWidth="1"/>
    <col min="8" max="8" width="8.25" style="55" customWidth="1"/>
    <col min="9" max="9" width="11.25" style="56" customWidth="1"/>
    <col min="10" max="10" width="11.25" style="57" customWidth="1"/>
    <col min="11" max="11" width="11.25" style="58" customWidth="1"/>
    <col min="12" max="16384" width="12.875" style="58"/>
  </cols>
  <sheetData>
    <row r="1" ht="31.5" customHeight="1" spans="1:8">
      <c r="A1" s="59" t="s">
        <v>0</v>
      </c>
      <c r="B1" s="60"/>
      <c r="C1" s="60"/>
      <c r="D1" s="60"/>
      <c r="E1" s="60"/>
      <c r="F1" s="60"/>
      <c r="G1" s="60"/>
      <c r="H1" s="60"/>
    </row>
    <row r="2" customHeight="1" spans="1:8">
      <c r="A2" s="6" t="s">
        <v>1</v>
      </c>
      <c r="B2" s="61"/>
      <c r="C2" s="62"/>
      <c r="D2" s="63"/>
      <c r="E2" s="64"/>
      <c r="F2" s="64"/>
      <c r="G2" s="65" t="s">
        <v>2</v>
      </c>
      <c r="H2" s="66"/>
    </row>
    <row r="3" customHeight="1" spans="1:10">
      <c r="A3" s="67" t="s">
        <v>3</v>
      </c>
      <c r="B3" s="68" t="s">
        <v>4</v>
      </c>
      <c r="C3" s="69" t="s">
        <v>5</v>
      </c>
      <c r="D3" s="70" t="s">
        <v>6</v>
      </c>
      <c r="E3" s="71"/>
      <c r="F3" s="71"/>
      <c r="G3" s="71"/>
      <c r="H3" s="72"/>
      <c r="I3" s="46" t="s">
        <v>7</v>
      </c>
      <c r="J3" s="47" t="s">
        <v>8</v>
      </c>
    </row>
    <row r="4" ht="31.5" customHeight="1" spans="1:10">
      <c r="A4" s="73"/>
      <c r="B4" s="68"/>
      <c r="C4" s="74"/>
      <c r="D4" s="13" t="s">
        <v>9</v>
      </c>
      <c r="E4" s="75" t="s">
        <v>10</v>
      </c>
      <c r="F4" s="76" t="s">
        <v>11</v>
      </c>
      <c r="G4" s="13" t="s">
        <v>12</v>
      </c>
      <c r="H4" s="77" t="s">
        <v>13</v>
      </c>
      <c r="I4" s="46"/>
      <c r="J4" s="47"/>
    </row>
    <row r="5" s="49" customFormat="1" ht="18" customHeight="1" spans="1:12">
      <c r="A5" s="78" t="s">
        <v>14</v>
      </c>
      <c r="B5" s="79">
        <f t="shared" ref="B5:G5" si="0">SUM(B6:B8)</f>
        <v>19684</v>
      </c>
      <c r="C5" s="80">
        <f t="shared" si="0"/>
        <v>7015.17</v>
      </c>
      <c r="D5" s="80">
        <f>D6+D7+D8</f>
        <v>18043.17</v>
      </c>
      <c r="E5" s="81">
        <v>100</v>
      </c>
      <c r="F5" s="82">
        <f>SUM(D5/B5*100)</f>
        <v>91.664143466775</v>
      </c>
      <c r="G5" s="79">
        <f t="shared" si="0"/>
        <v>14453</v>
      </c>
      <c r="H5" s="25">
        <f>(D5-G5)/G5*100</f>
        <v>24.8403099702484</v>
      </c>
      <c r="I5" s="80">
        <f t="shared" ref="I5:J5" si="1">SUM(I6:I8)</f>
        <v>18043.17</v>
      </c>
      <c r="J5" s="80">
        <f t="shared" si="1"/>
        <v>11028</v>
      </c>
      <c r="L5" s="99"/>
    </row>
    <row r="6" ht="18" customHeight="1" spans="1:12">
      <c r="A6" s="83" t="s">
        <v>15</v>
      </c>
      <c r="B6" s="84"/>
      <c r="C6" s="29">
        <f t="shared" ref="C6:C10" si="2">SUM(I6-J6)</f>
        <v>4632.17</v>
      </c>
      <c r="D6" s="85">
        <f>SUM(I6)</f>
        <v>11205.17</v>
      </c>
      <c r="E6" s="81">
        <f t="shared" ref="E6:E10" si="3">SUM(D6/D5)*100</f>
        <v>62.1020031402464</v>
      </c>
      <c r="F6" s="82" t="e">
        <f t="shared" ref="F6:F10" si="4">SUM(D6/B6*100)</f>
        <v>#DIV/0!</v>
      </c>
      <c r="G6" s="86">
        <v>9058</v>
      </c>
      <c r="H6" s="32">
        <f t="shared" ref="H6:H52" si="5">(D6-G6)/G6*100</f>
        <v>23.704680945021</v>
      </c>
      <c r="I6" s="85">
        <v>11205.17</v>
      </c>
      <c r="J6" s="85">
        <v>6573</v>
      </c>
      <c r="L6" s="100"/>
    </row>
    <row r="7" ht="18" customHeight="1" spans="1:12">
      <c r="A7" s="83" t="s">
        <v>16</v>
      </c>
      <c r="B7" s="84"/>
      <c r="C7" s="29">
        <f t="shared" si="2"/>
        <v>1420</v>
      </c>
      <c r="D7" s="85">
        <f>SUM(I7)</f>
        <v>4292</v>
      </c>
      <c r="E7" s="81">
        <f>SUM(D7/D5)*100</f>
        <v>23.7873943436769</v>
      </c>
      <c r="F7" s="82" t="e">
        <f t="shared" si="4"/>
        <v>#DIV/0!</v>
      </c>
      <c r="G7" s="86">
        <v>2581</v>
      </c>
      <c r="H7" s="32">
        <f t="shared" si="5"/>
        <v>66.2921348314607</v>
      </c>
      <c r="I7" s="85">
        <v>4292</v>
      </c>
      <c r="J7" s="85">
        <v>2872</v>
      </c>
      <c r="L7" s="100"/>
    </row>
    <row r="8" s="50" customFormat="1" ht="18" customHeight="1" spans="1:12">
      <c r="A8" s="26" t="s">
        <v>17</v>
      </c>
      <c r="B8" s="40">
        <f>SUM(B9,B26)</f>
        <v>19684</v>
      </c>
      <c r="C8" s="27">
        <f t="shared" ref="C8:D8" si="6">SUM(C9,C26)</f>
        <v>963</v>
      </c>
      <c r="D8" s="87">
        <f t="shared" si="6"/>
        <v>2546</v>
      </c>
      <c r="E8" s="88">
        <f>SUM(D8/D5)*100</f>
        <v>14.1106025160767</v>
      </c>
      <c r="F8" s="89">
        <f t="shared" si="4"/>
        <v>12.9343629343629</v>
      </c>
      <c r="G8" s="27">
        <f t="shared" ref="G8" si="7">SUM(G9,G26)</f>
        <v>2814</v>
      </c>
      <c r="H8" s="25">
        <f t="shared" si="5"/>
        <v>-9.52380952380952</v>
      </c>
      <c r="I8" s="40">
        <f t="shared" ref="I8" si="8">SUM(I9,I26)</f>
        <v>2546</v>
      </c>
      <c r="J8" s="40">
        <f t="shared" ref="J8" si="9">SUM(J9,J26)</f>
        <v>1583</v>
      </c>
      <c r="L8" s="101"/>
    </row>
    <row r="9" s="50" customFormat="1" ht="18" customHeight="1" spans="1:12">
      <c r="A9" s="26" t="s">
        <v>18</v>
      </c>
      <c r="B9" s="40">
        <f>SUM(B10:B25)</f>
        <v>11500</v>
      </c>
      <c r="C9" s="27">
        <f t="shared" ref="C9:D9" si="10">SUM(C10:C25)</f>
        <v>707</v>
      </c>
      <c r="D9" s="87">
        <f t="shared" si="10"/>
        <v>2172</v>
      </c>
      <c r="E9" s="88">
        <f t="shared" si="3"/>
        <v>85.3102906520031</v>
      </c>
      <c r="F9" s="89">
        <f t="shared" si="4"/>
        <v>18.8869565217391</v>
      </c>
      <c r="G9" s="27">
        <f t="shared" ref="G9" si="11">SUM(G10:G25)</f>
        <v>1844</v>
      </c>
      <c r="H9" s="25">
        <f t="shared" si="5"/>
        <v>17.7874186550976</v>
      </c>
      <c r="I9" s="40">
        <f>SUM(I10:I25)</f>
        <v>2172</v>
      </c>
      <c r="J9" s="40">
        <f>SUM(J10:J25)</f>
        <v>1465</v>
      </c>
      <c r="L9" s="101"/>
    </row>
    <row r="10" ht="18" customHeight="1" spans="1:12">
      <c r="A10" s="28" t="s">
        <v>19</v>
      </c>
      <c r="B10" s="90">
        <v>6150</v>
      </c>
      <c r="C10" s="29">
        <f t="shared" si="2"/>
        <v>277</v>
      </c>
      <c r="D10" s="85">
        <f>I10</f>
        <v>1046</v>
      </c>
      <c r="E10" s="81">
        <f t="shared" si="3"/>
        <v>48.158379373849</v>
      </c>
      <c r="F10" s="82">
        <f t="shared" si="4"/>
        <v>17.0081300813008</v>
      </c>
      <c r="G10" s="29">
        <v>1003</v>
      </c>
      <c r="H10" s="32">
        <f t="shared" si="5"/>
        <v>4.28713858424726</v>
      </c>
      <c r="I10" s="85">
        <v>1046</v>
      </c>
      <c r="J10" s="85">
        <v>769</v>
      </c>
      <c r="L10" s="100"/>
    </row>
    <row r="11" ht="18" customHeight="1" spans="1:10">
      <c r="A11" s="28" t="s">
        <v>20</v>
      </c>
      <c r="B11" s="90"/>
      <c r="C11" s="29">
        <f t="shared" ref="C11:C34" si="12">SUM(I11-J11)</f>
        <v>0</v>
      </c>
      <c r="D11" s="85">
        <f t="shared" ref="D11:D25" si="13">I11</f>
        <v>0</v>
      </c>
      <c r="E11" s="81">
        <f>SUM(D11/D9)*100</f>
        <v>0</v>
      </c>
      <c r="F11" s="82" t="e">
        <f t="shared" ref="F11:F16" si="14">SUM(D11/B11*100)</f>
        <v>#DIV/0!</v>
      </c>
      <c r="G11" s="29">
        <v>0</v>
      </c>
      <c r="H11" s="32" t="e">
        <f t="shared" si="5"/>
        <v>#DIV/0!</v>
      </c>
      <c r="I11" s="85"/>
      <c r="J11" s="85"/>
    </row>
    <row r="12" ht="18" customHeight="1" spans="1:12">
      <c r="A12" s="28" t="s">
        <v>21</v>
      </c>
      <c r="B12" s="90">
        <v>1031</v>
      </c>
      <c r="C12" s="29">
        <f t="shared" si="12"/>
        <v>5</v>
      </c>
      <c r="D12" s="85">
        <f t="shared" si="13"/>
        <v>211</v>
      </c>
      <c r="E12" s="81">
        <f>SUM(D12/D9)*100</f>
        <v>9.71454880294659</v>
      </c>
      <c r="F12" s="82">
        <f t="shared" si="14"/>
        <v>20.4655674102813</v>
      </c>
      <c r="G12" s="29">
        <v>134</v>
      </c>
      <c r="H12" s="32">
        <f t="shared" si="5"/>
        <v>57.4626865671642</v>
      </c>
      <c r="I12" s="85">
        <v>211</v>
      </c>
      <c r="J12" s="85">
        <v>206</v>
      </c>
      <c r="L12" s="100"/>
    </row>
    <row r="13" ht="18" customHeight="1" spans="1:10">
      <c r="A13" s="28" t="s">
        <v>22</v>
      </c>
      <c r="B13" s="90"/>
      <c r="C13" s="29">
        <f t="shared" si="12"/>
        <v>0</v>
      </c>
      <c r="D13" s="85">
        <f t="shared" si="13"/>
        <v>0</v>
      </c>
      <c r="E13" s="81">
        <f>SUM(D13/D9)*100</f>
        <v>0</v>
      </c>
      <c r="F13" s="82" t="e">
        <f t="shared" si="14"/>
        <v>#DIV/0!</v>
      </c>
      <c r="G13" s="29">
        <f t="shared" ref="G13:G25" si="15">SUM(L13)</f>
        <v>0</v>
      </c>
      <c r="H13" s="81">
        <f>SUM(G13/G9)*100</f>
        <v>0</v>
      </c>
      <c r="I13" s="85"/>
      <c r="J13" s="85"/>
    </row>
    <row r="14" ht="18" customHeight="1" spans="1:10">
      <c r="A14" s="28" t="s">
        <v>23</v>
      </c>
      <c r="B14" s="90">
        <v>450</v>
      </c>
      <c r="C14" s="29">
        <f t="shared" si="12"/>
        <v>16</v>
      </c>
      <c r="D14" s="85">
        <f t="shared" si="13"/>
        <v>69</v>
      </c>
      <c r="E14" s="81">
        <f>SUM(D14/D9)*100</f>
        <v>3.1767955801105</v>
      </c>
      <c r="F14" s="82">
        <f t="shared" si="14"/>
        <v>15.3333333333333</v>
      </c>
      <c r="G14" s="29">
        <v>103</v>
      </c>
      <c r="H14" s="32">
        <f t="shared" si="5"/>
        <v>-33.0097087378641</v>
      </c>
      <c r="I14" s="85">
        <v>69</v>
      </c>
      <c r="J14" s="85">
        <v>53</v>
      </c>
    </row>
    <row r="15" ht="18" customHeight="1" spans="1:10">
      <c r="A15" s="28" t="s">
        <v>24</v>
      </c>
      <c r="B15" s="90"/>
      <c r="C15" s="29">
        <f t="shared" si="12"/>
        <v>0</v>
      </c>
      <c r="D15" s="85">
        <f t="shared" si="13"/>
        <v>0</v>
      </c>
      <c r="E15" s="81">
        <f>SUM(D15/D9)*100</f>
        <v>0</v>
      </c>
      <c r="F15" s="82" t="e">
        <f t="shared" si="14"/>
        <v>#DIV/0!</v>
      </c>
      <c r="G15" s="34">
        <f t="shared" si="15"/>
        <v>0</v>
      </c>
      <c r="H15" s="81">
        <f>SUM(G15/G9)*100</f>
        <v>0</v>
      </c>
      <c r="I15" s="85"/>
      <c r="J15" s="85"/>
    </row>
    <row r="16" ht="18" customHeight="1" spans="1:12">
      <c r="A16" s="28" t="s">
        <v>25</v>
      </c>
      <c r="B16" s="90"/>
      <c r="C16" s="29">
        <f t="shared" si="12"/>
        <v>0</v>
      </c>
      <c r="D16" s="85">
        <f t="shared" si="13"/>
        <v>0</v>
      </c>
      <c r="E16" s="81">
        <f>SUM(D16/D9)*100</f>
        <v>0</v>
      </c>
      <c r="F16" s="82" t="e">
        <f t="shared" si="14"/>
        <v>#DIV/0!</v>
      </c>
      <c r="G16" s="29">
        <f t="shared" si="15"/>
        <v>0</v>
      </c>
      <c r="H16" s="32" t="e">
        <f t="shared" si="5"/>
        <v>#DIV/0!</v>
      </c>
      <c r="I16" s="85"/>
      <c r="J16" s="85"/>
      <c r="L16" s="100"/>
    </row>
    <row r="17" ht="18" customHeight="1" spans="1:12">
      <c r="A17" s="28" t="s">
        <v>26</v>
      </c>
      <c r="B17" s="90"/>
      <c r="C17" s="29">
        <f t="shared" si="12"/>
        <v>0</v>
      </c>
      <c r="D17" s="85">
        <f t="shared" si="13"/>
        <v>0</v>
      </c>
      <c r="E17" s="81">
        <f>SUM(D17/D9)*100</f>
        <v>0</v>
      </c>
      <c r="F17" s="82" t="e">
        <f t="shared" ref="F17:F24" si="16">SUM(D17/B17*100)</f>
        <v>#DIV/0!</v>
      </c>
      <c r="G17" s="29">
        <f t="shared" si="15"/>
        <v>0</v>
      </c>
      <c r="H17" s="32" t="e">
        <f t="shared" si="5"/>
        <v>#DIV/0!</v>
      </c>
      <c r="I17" s="85"/>
      <c r="J17" s="85"/>
      <c r="L17" s="100"/>
    </row>
    <row r="18" ht="18" customHeight="1" spans="1:10">
      <c r="A18" s="28" t="s">
        <v>27</v>
      </c>
      <c r="B18" s="90">
        <v>844</v>
      </c>
      <c r="C18" s="29">
        <f t="shared" si="12"/>
        <v>104</v>
      </c>
      <c r="D18" s="85">
        <f t="shared" si="13"/>
        <v>338</v>
      </c>
      <c r="E18" s="81">
        <f>SUM(D18/D9)*100</f>
        <v>15.5616942909761</v>
      </c>
      <c r="F18" s="82">
        <f t="shared" si="16"/>
        <v>40.0473933649289</v>
      </c>
      <c r="G18" s="29">
        <v>166</v>
      </c>
      <c r="H18" s="32">
        <f t="shared" si="5"/>
        <v>103.614457831325</v>
      </c>
      <c r="I18" s="85">
        <v>338</v>
      </c>
      <c r="J18" s="85">
        <v>234</v>
      </c>
    </row>
    <row r="19" ht="18" customHeight="1" spans="1:12">
      <c r="A19" s="28" t="s">
        <v>28</v>
      </c>
      <c r="B19" s="90"/>
      <c r="C19" s="29">
        <f t="shared" si="12"/>
        <v>0</v>
      </c>
      <c r="D19" s="85">
        <f t="shared" si="13"/>
        <v>0</v>
      </c>
      <c r="E19" s="81">
        <f>SUM(D19/D9)*100</f>
        <v>0</v>
      </c>
      <c r="F19" s="82" t="e">
        <f t="shared" si="16"/>
        <v>#DIV/0!</v>
      </c>
      <c r="G19" s="29">
        <f t="shared" si="15"/>
        <v>0</v>
      </c>
      <c r="H19" s="32" t="e">
        <f t="shared" si="5"/>
        <v>#DIV/0!</v>
      </c>
      <c r="I19" s="85"/>
      <c r="J19" s="85"/>
      <c r="L19" s="100"/>
    </row>
    <row r="20" ht="18" customHeight="1" spans="1:12">
      <c r="A20" s="28" t="s">
        <v>29</v>
      </c>
      <c r="B20" s="90"/>
      <c r="C20" s="29">
        <f t="shared" si="12"/>
        <v>0</v>
      </c>
      <c r="D20" s="85">
        <f t="shared" si="13"/>
        <v>0</v>
      </c>
      <c r="E20" s="81">
        <f>SUM(D20/D9)*100</f>
        <v>0</v>
      </c>
      <c r="F20" s="82" t="e">
        <f t="shared" si="16"/>
        <v>#DIV/0!</v>
      </c>
      <c r="G20" s="29">
        <f t="shared" si="15"/>
        <v>0</v>
      </c>
      <c r="H20" s="32" t="e">
        <f t="shared" si="5"/>
        <v>#DIV/0!</v>
      </c>
      <c r="I20" s="85"/>
      <c r="J20" s="85"/>
      <c r="L20" s="100"/>
    </row>
    <row r="21" ht="18" customHeight="1" spans="1:10">
      <c r="A21" s="28" t="s">
        <v>30</v>
      </c>
      <c r="B21" s="90">
        <v>2644</v>
      </c>
      <c r="C21" s="29">
        <f t="shared" si="12"/>
        <v>305</v>
      </c>
      <c r="D21" s="85">
        <f t="shared" si="13"/>
        <v>503</v>
      </c>
      <c r="E21" s="81">
        <f>SUM(D21/D9)*100</f>
        <v>23.158379373849</v>
      </c>
      <c r="F21" s="82">
        <f t="shared" si="16"/>
        <v>19.0242057488654</v>
      </c>
      <c r="G21" s="29">
        <v>438</v>
      </c>
      <c r="H21" s="32">
        <f t="shared" si="5"/>
        <v>14.8401826484018</v>
      </c>
      <c r="I21" s="85">
        <v>503</v>
      </c>
      <c r="J21" s="85">
        <v>198</v>
      </c>
    </row>
    <row r="22" ht="18" customHeight="1" spans="1:12">
      <c r="A22" s="28" t="s">
        <v>31</v>
      </c>
      <c r="B22" s="90">
        <v>342</v>
      </c>
      <c r="C22" s="29">
        <f t="shared" si="12"/>
        <v>0</v>
      </c>
      <c r="D22" s="85">
        <f t="shared" si="13"/>
        <v>-7</v>
      </c>
      <c r="E22" s="81">
        <f>SUM(D22/D9)*100</f>
        <v>-0.322283609576427</v>
      </c>
      <c r="F22" s="82">
        <f t="shared" si="16"/>
        <v>-2.04678362573099</v>
      </c>
      <c r="G22" s="29">
        <v>0</v>
      </c>
      <c r="H22" s="32" t="e">
        <f t="shared" si="5"/>
        <v>#DIV/0!</v>
      </c>
      <c r="I22" s="85">
        <v>-7</v>
      </c>
      <c r="J22" s="85">
        <v>-7</v>
      </c>
      <c r="L22" s="100"/>
    </row>
    <row r="23" ht="18" customHeight="1" spans="1:12">
      <c r="A23" s="28" t="s">
        <v>32</v>
      </c>
      <c r="B23" s="90"/>
      <c r="C23" s="29">
        <f t="shared" si="12"/>
        <v>0</v>
      </c>
      <c r="D23" s="85">
        <f t="shared" si="13"/>
        <v>0</v>
      </c>
      <c r="E23" s="81">
        <f>SUM(D23/D9)*100</f>
        <v>0</v>
      </c>
      <c r="F23" s="82" t="e">
        <f t="shared" si="16"/>
        <v>#DIV/0!</v>
      </c>
      <c r="G23" s="29">
        <f t="shared" si="15"/>
        <v>0</v>
      </c>
      <c r="H23" s="32" t="e">
        <f t="shared" si="5"/>
        <v>#DIV/0!</v>
      </c>
      <c r="I23" s="54"/>
      <c r="J23" s="54"/>
      <c r="L23" s="100"/>
    </row>
    <row r="24" ht="18" customHeight="1" spans="1:10">
      <c r="A24" s="28" t="s">
        <v>33</v>
      </c>
      <c r="B24" s="91"/>
      <c r="C24" s="29">
        <f t="shared" si="12"/>
        <v>0</v>
      </c>
      <c r="D24" s="85">
        <f t="shared" si="13"/>
        <v>0</v>
      </c>
      <c r="E24" s="81">
        <f>SUM(D24/D9)*100</f>
        <v>0</v>
      </c>
      <c r="F24" s="82" t="e">
        <f t="shared" si="16"/>
        <v>#DIV/0!</v>
      </c>
      <c r="G24" s="34">
        <f t="shared" si="15"/>
        <v>0</v>
      </c>
      <c r="H24" s="32" t="e">
        <f t="shared" si="5"/>
        <v>#DIV/0!</v>
      </c>
      <c r="I24" s="85"/>
      <c r="J24" s="85"/>
    </row>
    <row r="25" ht="18" customHeight="1" spans="1:10">
      <c r="A25" s="28" t="s">
        <v>34</v>
      </c>
      <c r="B25" s="92">
        <v>39</v>
      </c>
      <c r="C25" s="29">
        <f t="shared" si="12"/>
        <v>0</v>
      </c>
      <c r="D25" s="85">
        <f t="shared" si="13"/>
        <v>12</v>
      </c>
      <c r="E25" s="81">
        <f>SUM(D25/D9)*100</f>
        <v>0.552486187845304</v>
      </c>
      <c r="F25" s="81">
        <f>SUM(D25/B25*100)</f>
        <v>30.7692307692308</v>
      </c>
      <c r="G25" s="34">
        <f t="shared" si="15"/>
        <v>0</v>
      </c>
      <c r="H25" s="32" t="e">
        <f t="shared" si="5"/>
        <v>#DIV/0!</v>
      </c>
      <c r="I25" s="85">
        <v>12</v>
      </c>
      <c r="J25" s="85">
        <v>12</v>
      </c>
    </row>
    <row r="26" s="50" customFormat="1" ht="18" customHeight="1" spans="1:12">
      <c r="A26" s="26" t="s">
        <v>35</v>
      </c>
      <c r="B26" s="40">
        <f>SUM(B27:B34)</f>
        <v>8184</v>
      </c>
      <c r="C26" s="27">
        <f t="shared" ref="C26:D26" si="17">SUM(C27:C34)</f>
        <v>256</v>
      </c>
      <c r="D26" s="87">
        <f t="shared" si="17"/>
        <v>374</v>
      </c>
      <c r="E26" s="88">
        <f>SUM(D26/D8)*100</f>
        <v>14.6897093479969</v>
      </c>
      <c r="F26" s="88">
        <f t="shared" ref="F26:F29" si="18">SUM(D26/B26*100)</f>
        <v>4.56989247311828</v>
      </c>
      <c r="G26" s="27">
        <f t="shared" ref="G26" si="19">SUM(G27:G34)</f>
        <v>970</v>
      </c>
      <c r="H26" s="32">
        <f t="shared" si="5"/>
        <v>-61.4432989690722</v>
      </c>
      <c r="I26" s="40">
        <f>SUM(I27:I34)</f>
        <v>374</v>
      </c>
      <c r="J26" s="40">
        <f>SUM(J27:J34)</f>
        <v>118</v>
      </c>
      <c r="L26" s="101"/>
    </row>
    <row r="27" ht="18" customHeight="1" spans="1:12">
      <c r="A27" s="28" t="s">
        <v>36</v>
      </c>
      <c r="B27" s="90">
        <v>1598</v>
      </c>
      <c r="C27" s="29">
        <f t="shared" si="12"/>
        <v>78</v>
      </c>
      <c r="D27" s="85">
        <f>I27</f>
        <v>193</v>
      </c>
      <c r="E27" s="81">
        <f>SUM(D27/D26)*100</f>
        <v>51.6042780748663</v>
      </c>
      <c r="F27" s="88">
        <f t="shared" si="18"/>
        <v>12.0775969962453</v>
      </c>
      <c r="G27" s="29">
        <v>566</v>
      </c>
      <c r="H27" s="32">
        <f t="shared" si="5"/>
        <v>-65.9010600706714</v>
      </c>
      <c r="I27" s="85">
        <v>193</v>
      </c>
      <c r="J27" s="85">
        <v>115</v>
      </c>
      <c r="L27" s="100"/>
    </row>
    <row r="28" ht="18" customHeight="1" spans="1:12">
      <c r="A28" s="28" t="s">
        <v>37</v>
      </c>
      <c r="B28" s="90">
        <v>964</v>
      </c>
      <c r="C28" s="29">
        <f t="shared" si="12"/>
        <v>2</v>
      </c>
      <c r="D28" s="85">
        <f t="shared" ref="D28:D34" si="20">I28</f>
        <v>2</v>
      </c>
      <c r="E28" s="82">
        <f>SUM(D28/D26)*100</f>
        <v>0.53475935828877</v>
      </c>
      <c r="F28" s="82">
        <f t="shared" si="18"/>
        <v>0.20746887966805</v>
      </c>
      <c r="G28" s="29">
        <v>224</v>
      </c>
      <c r="H28" s="32">
        <f t="shared" si="5"/>
        <v>-99.1071428571429</v>
      </c>
      <c r="I28" s="85">
        <v>2</v>
      </c>
      <c r="J28" s="85"/>
      <c r="L28" s="100"/>
    </row>
    <row r="29" ht="18" customHeight="1" spans="1:12">
      <c r="A29" s="28" t="s">
        <v>38</v>
      </c>
      <c r="B29" s="90">
        <v>507</v>
      </c>
      <c r="C29" s="29">
        <f t="shared" si="12"/>
        <v>5</v>
      </c>
      <c r="D29" s="85">
        <f t="shared" si="20"/>
        <v>8</v>
      </c>
      <c r="E29" s="82">
        <f>SUM(D29/D26)*100</f>
        <v>2.13903743315508</v>
      </c>
      <c r="F29" s="82">
        <f t="shared" si="18"/>
        <v>1.57790927021696</v>
      </c>
      <c r="G29" s="29">
        <v>143</v>
      </c>
      <c r="H29" s="32">
        <f t="shared" si="5"/>
        <v>-94.4055944055944</v>
      </c>
      <c r="I29" s="85">
        <v>8</v>
      </c>
      <c r="J29" s="85">
        <v>3</v>
      </c>
      <c r="L29" s="100"/>
    </row>
    <row r="30" ht="18" customHeight="1" spans="1:10">
      <c r="A30" s="28" t="s">
        <v>39</v>
      </c>
      <c r="B30" s="90"/>
      <c r="C30" s="29">
        <f t="shared" si="12"/>
        <v>0</v>
      </c>
      <c r="D30" s="85">
        <f t="shared" si="20"/>
        <v>0</v>
      </c>
      <c r="E30" s="82">
        <f>SUM(D30/D26)*100</f>
        <v>0</v>
      </c>
      <c r="F30" s="82">
        <f>SUM(E30/E26)*100</f>
        <v>0</v>
      </c>
      <c r="G30" s="29">
        <f t="shared" ref="G30:G32" si="21">SUM(L30)</f>
        <v>0</v>
      </c>
      <c r="H30" s="32" t="e">
        <f t="shared" si="5"/>
        <v>#DIV/0!</v>
      </c>
      <c r="I30" s="48"/>
      <c r="J30" s="48"/>
    </row>
    <row r="31" ht="18" customHeight="1" spans="1:12">
      <c r="A31" s="28" t="s">
        <v>40</v>
      </c>
      <c r="B31" s="90">
        <v>5115</v>
      </c>
      <c r="C31" s="29">
        <f t="shared" si="12"/>
        <v>171</v>
      </c>
      <c r="D31" s="85">
        <f t="shared" si="20"/>
        <v>171</v>
      </c>
      <c r="E31" s="82">
        <f>SUM(D31/D26)*100</f>
        <v>45.7219251336898</v>
      </c>
      <c r="F31" s="82">
        <f t="shared" ref="F31:F36" si="22">SUM(D31/B31*100)</f>
        <v>3.34310850439883</v>
      </c>
      <c r="G31" s="29">
        <v>37</v>
      </c>
      <c r="H31" s="32">
        <f t="shared" si="5"/>
        <v>362.162162162162</v>
      </c>
      <c r="I31" s="48">
        <v>171</v>
      </c>
      <c r="J31" s="48"/>
      <c r="L31" s="100"/>
    </row>
    <row r="32" ht="18" customHeight="1" spans="1:10">
      <c r="A32" s="28" t="s">
        <v>41</v>
      </c>
      <c r="B32" s="93"/>
      <c r="C32" s="29">
        <f t="shared" si="12"/>
        <v>0</v>
      </c>
      <c r="D32" s="85">
        <f t="shared" si="20"/>
        <v>0</v>
      </c>
      <c r="E32" s="82">
        <f>SUM(D32/D26)*100</f>
        <v>0</v>
      </c>
      <c r="F32" s="82">
        <v>0</v>
      </c>
      <c r="G32" s="29">
        <f t="shared" ref="G32" si="23">SUM(L32)</f>
        <v>0</v>
      </c>
      <c r="H32" s="32" t="e">
        <f t="shared" si="5"/>
        <v>#DIV/0!</v>
      </c>
      <c r="I32" s="48"/>
      <c r="J32" s="48"/>
    </row>
    <row r="33" ht="18" customHeight="1" spans="1:12">
      <c r="A33" s="28" t="s">
        <v>42</v>
      </c>
      <c r="B33" s="94"/>
      <c r="C33" s="29">
        <f t="shared" si="12"/>
        <v>0</v>
      </c>
      <c r="D33" s="85">
        <f t="shared" si="20"/>
        <v>0</v>
      </c>
      <c r="E33" s="82">
        <f>SUM(D33/D26)*100</f>
        <v>0</v>
      </c>
      <c r="F33" s="82" t="e">
        <f t="shared" si="22"/>
        <v>#DIV/0!</v>
      </c>
      <c r="G33" s="34"/>
      <c r="H33" s="32" t="e">
        <f t="shared" si="5"/>
        <v>#DIV/0!</v>
      </c>
      <c r="I33" s="48"/>
      <c r="J33" s="48"/>
      <c r="L33" s="100"/>
    </row>
    <row r="34" s="51" customFormat="1" ht="18" customHeight="1" spans="1:10">
      <c r="A34" s="28" t="s">
        <v>43</v>
      </c>
      <c r="B34" s="91"/>
      <c r="C34" s="29">
        <f t="shared" si="12"/>
        <v>0</v>
      </c>
      <c r="D34" s="85">
        <f t="shared" si="20"/>
        <v>0</v>
      </c>
      <c r="E34" s="82">
        <f>SUM(D34/D26)*100</f>
        <v>0</v>
      </c>
      <c r="F34" s="82" t="e">
        <f t="shared" si="22"/>
        <v>#DIV/0!</v>
      </c>
      <c r="G34" s="29"/>
      <c r="H34" s="32" t="e">
        <f t="shared" si="5"/>
        <v>#DIV/0!</v>
      </c>
      <c r="I34" s="48"/>
      <c r="J34" s="48"/>
    </row>
    <row r="35" s="50" customFormat="1" ht="18" customHeight="1" spans="1:12">
      <c r="A35" s="95" t="s">
        <v>44</v>
      </c>
      <c r="B35" s="40">
        <f t="shared" ref="B35:G35" si="24">SUM(B36:B52)</f>
        <v>1000</v>
      </c>
      <c r="C35" s="27">
        <f t="shared" ref="C35:C52" si="25">SUM(I35-J35)</f>
        <v>0</v>
      </c>
      <c r="D35" s="40">
        <f t="shared" si="24"/>
        <v>0</v>
      </c>
      <c r="E35" s="96">
        <f>SUM(D35/D5)*100</f>
        <v>0</v>
      </c>
      <c r="F35" s="88">
        <f t="shared" si="22"/>
        <v>0</v>
      </c>
      <c r="G35" s="27">
        <f t="shared" si="24"/>
        <v>0</v>
      </c>
      <c r="H35" s="25" t="e">
        <f t="shared" si="5"/>
        <v>#DIV/0!</v>
      </c>
      <c r="I35" s="40">
        <f>SUM(I36:I52)</f>
        <v>0</v>
      </c>
      <c r="J35" s="40">
        <f>SUM(J36:J52)</f>
        <v>0</v>
      </c>
      <c r="L35" s="101"/>
    </row>
    <row r="36" ht="18" customHeight="1" spans="1:10">
      <c r="A36" s="28" t="s">
        <v>45</v>
      </c>
      <c r="B36" s="94"/>
      <c r="C36" s="35">
        <f t="shared" si="25"/>
        <v>0</v>
      </c>
      <c r="D36" s="85">
        <f t="shared" ref="D36:D52" si="26">SUM(I36)</f>
        <v>0</v>
      </c>
      <c r="E36" s="82" t="e">
        <f>SUM(D36/D35)*100</f>
        <v>#DIV/0!</v>
      </c>
      <c r="F36" s="82" t="e">
        <f t="shared" si="22"/>
        <v>#DIV/0!</v>
      </c>
      <c r="G36" s="34" t="s">
        <v>46</v>
      </c>
      <c r="H36" s="32" t="e">
        <f t="shared" si="5"/>
        <v>#VALUE!</v>
      </c>
      <c r="I36" s="48"/>
      <c r="J36" s="48"/>
    </row>
    <row r="37" ht="18" customHeight="1" spans="1:10">
      <c r="A37" s="28" t="s">
        <v>47</v>
      </c>
      <c r="B37" s="94"/>
      <c r="C37" s="35">
        <f t="shared" si="25"/>
        <v>0</v>
      </c>
      <c r="D37" s="85">
        <f t="shared" si="26"/>
        <v>0</v>
      </c>
      <c r="E37" s="82" t="e">
        <f>SUM(D37/D35)*100</f>
        <v>#DIV/0!</v>
      </c>
      <c r="F37" s="82" t="e">
        <f t="shared" ref="F37:F45" si="27">SUM(D37/B37*100)</f>
        <v>#DIV/0!</v>
      </c>
      <c r="G37" s="34" t="s">
        <v>46</v>
      </c>
      <c r="H37" s="32" t="e">
        <f t="shared" si="5"/>
        <v>#VALUE!</v>
      </c>
      <c r="I37" s="48"/>
      <c r="J37" s="48"/>
    </row>
    <row r="38" ht="18" customHeight="1" spans="1:10">
      <c r="A38" s="28" t="s">
        <v>48</v>
      </c>
      <c r="B38" s="94"/>
      <c r="C38" s="35">
        <f t="shared" si="25"/>
        <v>0</v>
      </c>
      <c r="D38" s="85">
        <f t="shared" si="26"/>
        <v>0</v>
      </c>
      <c r="E38" s="82" t="e">
        <f>SUM(D38/D35)*100</f>
        <v>#DIV/0!</v>
      </c>
      <c r="F38" s="82" t="e">
        <f t="shared" si="27"/>
        <v>#DIV/0!</v>
      </c>
      <c r="G38" s="34" t="s">
        <v>46</v>
      </c>
      <c r="H38" s="32" t="e">
        <f t="shared" si="5"/>
        <v>#VALUE!</v>
      </c>
      <c r="I38" s="48"/>
      <c r="J38" s="48"/>
    </row>
    <row r="39" ht="18" customHeight="1" spans="1:10">
      <c r="A39" s="28" t="s">
        <v>49</v>
      </c>
      <c r="B39" s="94"/>
      <c r="C39" s="35">
        <f t="shared" si="25"/>
        <v>0</v>
      </c>
      <c r="D39" s="85">
        <f t="shared" si="26"/>
        <v>0</v>
      </c>
      <c r="E39" s="82" t="e">
        <f>SUM(D39/D35)*100</f>
        <v>#DIV/0!</v>
      </c>
      <c r="F39" s="82" t="e">
        <f t="shared" si="27"/>
        <v>#DIV/0!</v>
      </c>
      <c r="G39" s="34" t="s">
        <v>46</v>
      </c>
      <c r="H39" s="32" t="e">
        <f t="shared" si="5"/>
        <v>#VALUE!</v>
      </c>
      <c r="I39" s="48"/>
      <c r="J39" s="48"/>
    </row>
    <row r="40" ht="18" customHeight="1" spans="1:10">
      <c r="A40" s="28" t="s">
        <v>50</v>
      </c>
      <c r="B40" s="94"/>
      <c r="C40" s="35">
        <f t="shared" si="25"/>
        <v>0</v>
      </c>
      <c r="D40" s="85">
        <f t="shared" si="26"/>
        <v>0</v>
      </c>
      <c r="E40" s="82" t="e">
        <f>SUM(D40/D35)*100</f>
        <v>#DIV/0!</v>
      </c>
      <c r="F40" s="82" t="e">
        <f t="shared" si="27"/>
        <v>#DIV/0!</v>
      </c>
      <c r="G40" s="34" t="s">
        <v>46</v>
      </c>
      <c r="H40" s="32" t="e">
        <f t="shared" si="5"/>
        <v>#VALUE!</v>
      </c>
      <c r="I40" s="48"/>
      <c r="J40" s="48"/>
    </row>
    <row r="41" ht="18" customHeight="1" spans="1:10">
      <c r="A41" s="28" t="s">
        <v>51</v>
      </c>
      <c r="B41" s="94"/>
      <c r="C41" s="35">
        <f t="shared" si="25"/>
        <v>0</v>
      </c>
      <c r="D41" s="85">
        <f t="shared" si="26"/>
        <v>0</v>
      </c>
      <c r="E41" s="82" t="e">
        <f>SUM(D41/D35)*100</f>
        <v>#DIV/0!</v>
      </c>
      <c r="F41" s="82" t="e">
        <f t="shared" si="27"/>
        <v>#DIV/0!</v>
      </c>
      <c r="G41" s="34" t="s">
        <v>46</v>
      </c>
      <c r="H41" s="32" t="e">
        <f t="shared" si="5"/>
        <v>#VALUE!</v>
      </c>
      <c r="I41" s="48"/>
      <c r="J41" s="48"/>
    </row>
    <row r="42" ht="18" customHeight="1" spans="1:10">
      <c r="A42" s="28" t="s">
        <v>52</v>
      </c>
      <c r="B42" s="94">
        <v>1000</v>
      </c>
      <c r="C42" s="35">
        <f t="shared" si="25"/>
        <v>0</v>
      </c>
      <c r="D42" s="85">
        <f t="shared" si="26"/>
        <v>0</v>
      </c>
      <c r="E42" s="82" t="e">
        <f>SUM(D42/D35)*100</f>
        <v>#DIV/0!</v>
      </c>
      <c r="F42" s="82">
        <f t="shared" si="27"/>
        <v>0</v>
      </c>
      <c r="G42" s="34"/>
      <c r="H42" s="32" t="e">
        <f t="shared" si="5"/>
        <v>#DIV/0!</v>
      </c>
      <c r="I42" s="48"/>
      <c r="J42" s="48"/>
    </row>
    <row r="43" ht="18" customHeight="1" spans="1:10">
      <c r="A43" s="42" t="s">
        <v>53</v>
      </c>
      <c r="B43" s="94"/>
      <c r="C43" s="35">
        <f t="shared" si="25"/>
        <v>0</v>
      </c>
      <c r="D43" s="85">
        <f t="shared" si="26"/>
        <v>0</v>
      </c>
      <c r="E43" s="82" t="e">
        <f>SUM(D43/D35)*100</f>
        <v>#DIV/0!</v>
      </c>
      <c r="F43" s="82" t="e">
        <f t="shared" si="27"/>
        <v>#DIV/0!</v>
      </c>
      <c r="G43" s="34"/>
      <c r="H43" s="32" t="e">
        <f t="shared" si="5"/>
        <v>#DIV/0!</v>
      </c>
      <c r="I43" s="48"/>
      <c r="J43" s="48"/>
    </row>
    <row r="44" ht="18" customHeight="1" spans="1:10">
      <c r="A44" s="28" t="s">
        <v>54</v>
      </c>
      <c r="B44" s="94"/>
      <c r="C44" s="35">
        <f t="shared" si="25"/>
        <v>0</v>
      </c>
      <c r="D44" s="85"/>
      <c r="E44" s="82" t="e">
        <f>SUM(D44/D35)*100</f>
        <v>#DIV/0!</v>
      </c>
      <c r="F44" s="81" t="e">
        <f t="shared" si="27"/>
        <v>#DIV/0!</v>
      </c>
      <c r="G44" s="34"/>
      <c r="H44" s="32" t="e">
        <f t="shared" si="5"/>
        <v>#DIV/0!</v>
      </c>
      <c r="I44" s="48"/>
      <c r="J44" s="48"/>
    </row>
    <row r="45" ht="18" customHeight="1" spans="1:12">
      <c r="A45" s="28" t="s">
        <v>55</v>
      </c>
      <c r="B45" s="94"/>
      <c r="C45" s="35">
        <f t="shared" si="25"/>
        <v>0</v>
      </c>
      <c r="D45" s="85"/>
      <c r="E45" s="82" t="e">
        <f>SUM(D45/D35)*100</f>
        <v>#DIV/0!</v>
      </c>
      <c r="F45" s="82" t="e">
        <f t="shared" si="27"/>
        <v>#DIV/0!</v>
      </c>
      <c r="G45" s="34"/>
      <c r="H45" s="32" t="e">
        <f t="shared" si="5"/>
        <v>#DIV/0!</v>
      </c>
      <c r="I45" s="48"/>
      <c r="J45" s="48"/>
      <c r="L45" s="100"/>
    </row>
    <row r="46" ht="18" customHeight="1" spans="1:10">
      <c r="A46" s="28" t="s">
        <v>56</v>
      </c>
      <c r="B46" s="94"/>
      <c r="C46" s="35">
        <f t="shared" si="25"/>
        <v>0</v>
      </c>
      <c r="D46" s="85">
        <f t="shared" si="26"/>
        <v>0</v>
      </c>
      <c r="E46" s="82" t="e">
        <f>SUM(D46/D35)*100</f>
        <v>#DIV/0!</v>
      </c>
      <c r="F46" s="82" t="e">
        <f t="shared" ref="F46:F52" si="28">SUM(D46/B46*100)</f>
        <v>#DIV/0!</v>
      </c>
      <c r="G46" s="34">
        <v>0</v>
      </c>
      <c r="H46" s="32" t="e">
        <f t="shared" si="5"/>
        <v>#DIV/0!</v>
      </c>
      <c r="I46" s="48"/>
      <c r="J46" s="48"/>
    </row>
    <row r="47" ht="18" customHeight="1" spans="1:10">
      <c r="A47" s="28" t="s">
        <v>57</v>
      </c>
      <c r="B47" s="94"/>
      <c r="C47" s="35">
        <f t="shared" si="25"/>
        <v>0</v>
      </c>
      <c r="D47" s="85">
        <f t="shared" si="26"/>
        <v>0</v>
      </c>
      <c r="E47" s="82" t="e">
        <f>SUM(D47/D35)*100</f>
        <v>#DIV/0!</v>
      </c>
      <c r="F47" s="82" t="e">
        <f t="shared" si="28"/>
        <v>#DIV/0!</v>
      </c>
      <c r="G47" s="34">
        <v>0</v>
      </c>
      <c r="H47" s="32" t="e">
        <f t="shared" si="5"/>
        <v>#DIV/0!</v>
      </c>
      <c r="I47" s="48"/>
      <c r="J47" s="48"/>
    </row>
    <row r="48" ht="18" customHeight="1" spans="1:10">
      <c r="A48" s="28" t="s">
        <v>58</v>
      </c>
      <c r="B48" s="94"/>
      <c r="C48" s="35">
        <f t="shared" si="25"/>
        <v>0</v>
      </c>
      <c r="D48" s="85">
        <f t="shared" si="26"/>
        <v>0</v>
      </c>
      <c r="E48" s="82" t="e">
        <f>SUM(D48/D35)*100</f>
        <v>#DIV/0!</v>
      </c>
      <c r="F48" s="82" t="e">
        <f t="shared" si="28"/>
        <v>#DIV/0!</v>
      </c>
      <c r="G48" s="34">
        <v>0</v>
      </c>
      <c r="H48" s="32" t="e">
        <f t="shared" si="5"/>
        <v>#DIV/0!</v>
      </c>
      <c r="I48" s="48"/>
      <c r="J48" s="48"/>
    </row>
    <row r="49" ht="18" customHeight="1" spans="1:10">
      <c r="A49" s="28" t="s">
        <v>59</v>
      </c>
      <c r="B49" s="94"/>
      <c r="C49" s="35">
        <f t="shared" si="25"/>
        <v>0</v>
      </c>
      <c r="D49" s="85">
        <f t="shared" si="26"/>
        <v>0</v>
      </c>
      <c r="E49" s="82" t="e">
        <f>SUM(D49/D35)*100</f>
        <v>#DIV/0!</v>
      </c>
      <c r="F49" s="82" t="e">
        <f t="shared" si="28"/>
        <v>#DIV/0!</v>
      </c>
      <c r="G49" s="34">
        <v>0</v>
      </c>
      <c r="H49" s="32" t="e">
        <f t="shared" si="5"/>
        <v>#DIV/0!</v>
      </c>
      <c r="I49" s="48"/>
      <c r="J49" s="48"/>
    </row>
    <row r="50" ht="18" customHeight="1" spans="1:10">
      <c r="A50" s="28" t="s">
        <v>60</v>
      </c>
      <c r="B50" s="97"/>
      <c r="C50" s="22">
        <f t="shared" si="25"/>
        <v>0</v>
      </c>
      <c r="D50" s="85">
        <f t="shared" si="26"/>
        <v>0</v>
      </c>
      <c r="E50" s="82" t="e">
        <f>SUM(D50/D35)*100</f>
        <v>#DIV/0!</v>
      </c>
      <c r="F50" s="82" t="e">
        <f t="shared" si="28"/>
        <v>#DIV/0!</v>
      </c>
      <c r="G50" s="22">
        <v>0</v>
      </c>
      <c r="H50" s="32" t="e">
        <f t="shared" si="5"/>
        <v>#DIV/0!</v>
      </c>
      <c r="I50" s="48"/>
      <c r="J50" s="48"/>
    </row>
    <row r="51" customHeight="1" spans="1:10">
      <c r="A51" s="41" t="s">
        <v>61</v>
      </c>
      <c r="B51" s="93"/>
      <c r="C51" s="93">
        <f t="shared" si="25"/>
        <v>0</v>
      </c>
      <c r="D51" s="85">
        <f t="shared" si="26"/>
        <v>0</v>
      </c>
      <c r="E51" s="82" t="e">
        <f>SUM(D51/D35)*100</f>
        <v>#DIV/0!</v>
      </c>
      <c r="F51" s="82" t="e">
        <f t="shared" si="28"/>
        <v>#DIV/0!</v>
      </c>
      <c r="G51" s="98">
        <v>0</v>
      </c>
      <c r="H51" s="32" t="e">
        <f t="shared" si="5"/>
        <v>#DIV/0!</v>
      </c>
      <c r="I51" s="48"/>
      <c r="J51" s="48"/>
    </row>
    <row r="52" customHeight="1" spans="1:10">
      <c r="A52" s="28" t="s">
        <v>62</v>
      </c>
      <c r="B52" s="93"/>
      <c r="C52" s="93">
        <f t="shared" si="25"/>
        <v>0</v>
      </c>
      <c r="D52" s="85">
        <f t="shared" si="26"/>
        <v>0</v>
      </c>
      <c r="E52" s="82" t="e">
        <f>SUM(D52/D35)*100</f>
        <v>#DIV/0!</v>
      </c>
      <c r="F52" s="82" t="e">
        <f t="shared" si="28"/>
        <v>#DIV/0!</v>
      </c>
      <c r="G52" s="98">
        <v>0</v>
      </c>
      <c r="H52" s="32" t="e">
        <f t="shared" si="5"/>
        <v>#DIV/0!</v>
      </c>
      <c r="I52" s="48"/>
      <c r="J52" s="48"/>
    </row>
  </sheetData>
  <protectedRanges>
    <protectedRange sqref="E1:E3 E10:E25 F30 H15 F25 H13 E5:E8 E27:E52" name="区域1_1_7" securityDescriptor=""/>
    <protectedRange sqref="G4" name="区域1_1_3_2" securityDescriptor=""/>
    <protectedRange sqref="D36:D52 D6:D9 D26" name="区域1_1_1_2" securityDescriptor=""/>
    <protectedRange sqref="G33 G36:G37 G39:G41 G43 G46:G50" name="区域1_1_7_2" securityDescriptor=""/>
    <protectedRange sqref="G38" name="区域1_1_8_2" securityDescriptor=""/>
    <protectedRange sqref="G42" name="区域1_1_9_2" securityDescriptor=""/>
    <protectedRange sqref="G44" name="区域1_1_10_2" securityDescriptor=""/>
    <protectedRange sqref="G45" name="区域1_1_11_2" securityDescriptor=""/>
    <protectedRange sqref="I10:J22 I24:J25 D10:D25" name="区域1_1_1_2_1" securityDescriptor=""/>
    <protectedRange sqref="I27:J29 D27:D34" name="区域1_1_1_2_2" securityDescriptor=""/>
    <protectedRange sqref="I6:J7" name="区域1_1_1_2_3" securityDescriptor=""/>
    <protectedRange sqref="G25 G15" name="区域1_1_7_1" securityDescriptor=""/>
    <protectedRange sqref="G24" name="区域1_1_5_2_1_1" securityDescriptor=""/>
    <protectedRange sqref="G6:G7" name="区域1_1_1_2_4" securityDescriptor=""/>
  </protectedRanges>
  <autoFilter ref="A4:H52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07638888888889" right="0.707638888888889" top="0.940277777777778" bottom="0.55" header="0.310416666666667" footer="0.310416666666667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3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M1" sqref="M1"/>
    </sheetView>
  </sheetViews>
  <sheetFormatPr defaultColWidth="9" defaultRowHeight="20.25" customHeight="1"/>
  <cols>
    <col min="1" max="1" width="29.125" style="2" customWidth="1"/>
    <col min="2" max="3" width="11.125" style="3" customWidth="1"/>
    <col min="4" max="4" width="9.75" style="3" customWidth="1"/>
    <col min="5" max="5" width="10.875" style="4" customWidth="1"/>
    <col min="6" max="6" width="9.5" style="4" customWidth="1"/>
    <col min="7" max="7" width="11.125" style="3" customWidth="1"/>
    <col min="8" max="8" width="10.75" style="4" customWidth="1"/>
    <col min="9" max="9" width="11.125" style="2" customWidth="1"/>
    <col min="10" max="11" width="12.125" style="2" customWidth="1"/>
    <col min="12" max="16384" width="9" style="2"/>
  </cols>
  <sheetData>
    <row r="1" ht="31.5" customHeight="1" spans="1:8">
      <c r="A1" s="5" t="s">
        <v>63</v>
      </c>
      <c r="B1" s="5"/>
      <c r="C1" s="5"/>
      <c r="D1" s="5"/>
      <c r="E1" s="5"/>
      <c r="F1" s="5"/>
      <c r="G1" s="5"/>
      <c r="H1" s="5"/>
    </row>
    <row r="2" ht="18.75" customHeight="1" spans="1:8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ht="18.75" customHeight="1" spans="1:10">
      <c r="A3" s="12" t="s">
        <v>64</v>
      </c>
      <c r="B3" s="13" t="s">
        <v>65</v>
      </c>
      <c r="C3" s="14" t="s">
        <v>5</v>
      </c>
      <c r="D3" s="15" t="s">
        <v>6</v>
      </c>
      <c r="E3" s="16"/>
      <c r="F3" s="16"/>
      <c r="G3" s="16"/>
      <c r="H3" s="17"/>
      <c r="I3" s="46" t="s">
        <v>5</v>
      </c>
      <c r="J3" s="47" t="s">
        <v>66</v>
      </c>
    </row>
    <row r="4" ht="31.5" customHeight="1" spans="1:10">
      <c r="A4" s="18"/>
      <c r="B4" s="13"/>
      <c r="C4" s="19"/>
      <c r="D4" s="13" t="s">
        <v>9</v>
      </c>
      <c r="E4" s="20" t="s">
        <v>10</v>
      </c>
      <c r="F4" s="20" t="s">
        <v>67</v>
      </c>
      <c r="G4" s="13" t="s">
        <v>12</v>
      </c>
      <c r="H4" s="20" t="s">
        <v>13</v>
      </c>
      <c r="I4" s="46"/>
      <c r="J4" s="47"/>
    </row>
    <row r="5" s="1" customFormat="1" ht="18" customHeight="1" spans="1:10">
      <c r="A5" s="21" t="s">
        <v>68</v>
      </c>
      <c r="B5" s="22">
        <f>SUM(B6,B33)</f>
        <v>208082</v>
      </c>
      <c r="C5" s="22">
        <f t="shared" ref="C5:D5" si="0">SUM(C6,C33)</f>
        <v>38667</v>
      </c>
      <c r="D5" s="22">
        <f t="shared" si="0"/>
        <v>51704</v>
      </c>
      <c r="E5" s="23">
        <v>100</v>
      </c>
      <c r="F5" s="24">
        <f>SUM(D5/B5*100)</f>
        <v>24.8478965023404</v>
      </c>
      <c r="G5" s="22">
        <f t="shared" ref="G5" si="1">SUM(G6,G33)</f>
        <v>26602</v>
      </c>
      <c r="H5" s="25">
        <f t="shared" ref="H5:H7" si="2">(D5-G5)/G5*100</f>
        <v>94.361326216074</v>
      </c>
      <c r="I5" s="22">
        <f>SUM(I6,I33)</f>
        <v>51704</v>
      </c>
      <c r="J5" s="22">
        <f t="shared" ref="J5" si="3">SUM(J6,J33)</f>
        <v>13037</v>
      </c>
    </row>
    <row r="6" s="1" customFormat="1" ht="18" customHeight="1" spans="1:10">
      <c r="A6" s="26" t="s">
        <v>69</v>
      </c>
      <c r="B6" s="27">
        <f t="shared" ref="B6:G6" si="4">SUM(B7:B29)</f>
        <v>204385</v>
      </c>
      <c r="C6" s="27">
        <f t="shared" si="4"/>
        <v>38421</v>
      </c>
      <c r="D6" s="27">
        <f t="shared" si="4"/>
        <v>51458</v>
      </c>
      <c r="E6" s="23">
        <f>SUM(D6/D5)*100</f>
        <v>99.5242147609469</v>
      </c>
      <c r="F6" s="24">
        <f>SUM(D6/B6*100)</f>
        <v>25.1769943978276</v>
      </c>
      <c r="G6" s="27">
        <f t="shared" si="4"/>
        <v>26602</v>
      </c>
      <c r="H6" s="25">
        <f t="shared" si="2"/>
        <v>93.4365837155101</v>
      </c>
      <c r="I6" s="27">
        <f>SUM(I7:I29)</f>
        <v>51458</v>
      </c>
      <c r="J6" s="27">
        <f>SUM(J7:J29)</f>
        <v>13037</v>
      </c>
    </row>
    <row r="7" ht="18" customHeight="1" spans="1:12">
      <c r="A7" s="28" t="s">
        <v>70</v>
      </c>
      <c r="B7" s="29">
        <v>17287</v>
      </c>
      <c r="C7" s="29">
        <f>SUM(I7-J7)</f>
        <v>764</v>
      </c>
      <c r="D7" s="29">
        <f>SUM(I7)</f>
        <v>1325</v>
      </c>
      <c r="E7" s="30">
        <f t="shared" ref="E7" si="5">SUM(D7/D6)*100</f>
        <v>2.57491546503945</v>
      </c>
      <c r="F7" s="31">
        <f t="shared" ref="F7:F9" si="6">SUM(D7/B7*100)</f>
        <v>7.66471915312084</v>
      </c>
      <c r="G7" s="29">
        <v>1357</v>
      </c>
      <c r="H7" s="32">
        <f t="shared" si="2"/>
        <v>-2.3581429624171</v>
      </c>
      <c r="I7" s="29">
        <v>1325</v>
      </c>
      <c r="J7" s="29">
        <v>561</v>
      </c>
      <c r="L7" s="3"/>
    </row>
    <row r="8" ht="18" customHeight="1" spans="1:12">
      <c r="A8" s="28" t="s">
        <v>71</v>
      </c>
      <c r="B8" s="29"/>
      <c r="C8" s="29">
        <f t="shared" ref="C8:C29" si="7">SUM(I8-J8)</f>
        <v>0</v>
      </c>
      <c r="D8" s="29">
        <f t="shared" ref="D8:D29" si="8">SUM(I8)</f>
        <v>0</v>
      </c>
      <c r="E8" s="30">
        <f>SUM(D8/D6)*100</f>
        <v>0</v>
      </c>
      <c r="F8" s="31" t="e">
        <f t="shared" si="6"/>
        <v>#DIV/0!</v>
      </c>
      <c r="G8" s="29">
        <f>SUM(L8)</f>
        <v>0</v>
      </c>
      <c r="H8" s="32" t="e">
        <f t="shared" ref="H8:H9" si="9">(D8-G8)/G8*100</f>
        <v>#DIV/0!</v>
      </c>
      <c r="I8" s="29"/>
      <c r="J8" s="29"/>
      <c r="L8" s="3"/>
    </row>
    <row r="9" ht="18" customHeight="1" spans="1:12">
      <c r="A9" s="28" t="s">
        <v>72</v>
      </c>
      <c r="B9" s="29"/>
      <c r="C9" s="29">
        <f t="shared" si="7"/>
        <v>0</v>
      </c>
      <c r="D9" s="29">
        <f t="shared" si="8"/>
        <v>0</v>
      </c>
      <c r="E9" s="30">
        <f>SUM(D9/D6)*100</f>
        <v>0</v>
      </c>
      <c r="F9" s="31" t="e">
        <f t="shared" si="6"/>
        <v>#DIV/0!</v>
      </c>
      <c r="G9" s="29">
        <v>0</v>
      </c>
      <c r="H9" s="32" t="e">
        <f t="shared" si="9"/>
        <v>#DIV/0!</v>
      </c>
      <c r="I9" s="29"/>
      <c r="J9" s="29"/>
      <c r="L9" s="3"/>
    </row>
    <row r="10" ht="18" customHeight="1" spans="1:12">
      <c r="A10" s="28" t="s">
        <v>73</v>
      </c>
      <c r="B10" s="29">
        <v>1220</v>
      </c>
      <c r="C10" s="29">
        <f t="shared" si="7"/>
        <v>155</v>
      </c>
      <c r="D10" s="29">
        <f t="shared" si="8"/>
        <v>206</v>
      </c>
      <c r="E10" s="30">
        <f>SUM(D10/D6)*100</f>
        <v>0.400326479847643</v>
      </c>
      <c r="F10" s="31">
        <f t="shared" ref="F10:F29" si="10">SUM(D10/B10*100)</f>
        <v>16.8852459016393</v>
      </c>
      <c r="G10" s="29">
        <v>133</v>
      </c>
      <c r="H10" s="32">
        <f t="shared" ref="H10:H29" si="11">(D10-G10)/G10*100</f>
        <v>54.8872180451128</v>
      </c>
      <c r="I10" s="29">
        <v>206</v>
      </c>
      <c r="J10" s="29">
        <v>51</v>
      </c>
      <c r="L10" s="3"/>
    </row>
    <row r="11" ht="18" customHeight="1" spans="1:12">
      <c r="A11" s="28" t="s">
        <v>74</v>
      </c>
      <c r="B11" s="29">
        <v>46128</v>
      </c>
      <c r="C11" s="29">
        <f t="shared" si="7"/>
        <v>4789</v>
      </c>
      <c r="D11" s="29">
        <f t="shared" si="8"/>
        <v>7166</v>
      </c>
      <c r="E11" s="30">
        <f>SUM(D11/D6)*100</f>
        <v>13.9259201679039</v>
      </c>
      <c r="F11" s="31">
        <f t="shared" si="10"/>
        <v>15.5350329517863</v>
      </c>
      <c r="G11" s="29">
        <v>4993</v>
      </c>
      <c r="H11" s="32">
        <f t="shared" si="11"/>
        <v>43.5209293010214</v>
      </c>
      <c r="I11" s="29">
        <v>7166</v>
      </c>
      <c r="J11" s="29">
        <v>2377</v>
      </c>
      <c r="L11" s="3"/>
    </row>
    <row r="12" ht="18" customHeight="1" spans="1:12">
      <c r="A12" s="28" t="s">
        <v>75</v>
      </c>
      <c r="B12" s="29">
        <v>225</v>
      </c>
      <c r="C12" s="29">
        <f t="shared" si="7"/>
        <v>3</v>
      </c>
      <c r="D12" s="29">
        <f t="shared" si="8"/>
        <v>5</v>
      </c>
      <c r="E12" s="30">
        <f>SUM(D12/D6)*100</f>
        <v>0.00971666213222434</v>
      </c>
      <c r="F12" s="31">
        <f t="shared" si="10"/>
        <v>2.22222222222222</v>
      </c>
      <c r="G12" s="29">
        <v>5</v>
      </c>
      <c r="H12" s="32">
        <f t="shared" si="11"/>
        <v>0</v>
      </c>
      <c r="I12" s="29">
        <v>5</v>
      </c>
      <c r="J12" s="29">
        <v>2</v>
      </c>
      <c r="L12" s="3"/>
    </row>
    <row r="13" ht="18" customHeight="1" spans="1:12">
      <c r="A13" s="28" t="s">
        <v>76</v>
      </c>
      <c r="B13" s="29">
        <v>2135</v>
      </c>
      <c r="C13" s="29">
        <f t="shared" si="7"/>
        <v>86</v>
      </c>
      <c r="D13" s="29">
        <f t="shared" si="8"/>
        <v>179</v>
      </c>
      <c r="E13" s="30">
        <f>SUM(D13/D6)*100</f>
        <v>0.347856504333631</v>
      </c>
      <c r="F13" s="31">
        <f t="shared" si="10"/>
        <v>8.38407494145199</v>
      </c>
      <c r="G13" s="29">
        <v>182</v>
      </c>
      <c r="H13" s="32">
        <f t="shared" si="11"/>
        <v>-1.64835164835165</v>
      </c>
      <c r="I13" s="29">
        <v>179</v>
      </c>
      <c r="J13" s="29">
        <v>93</v>
      </c>
      <c r="L13" s="3"/>
    </row>
    <row r="14" ht="18" customHeight="1" spans="1:12">
      <c r="A14" s="28" t="s">
        <v>77</v>
      </c>
      <c r="B14" s="29">
        <v>28429</v>
      </c>
      <c r="C14" s="29">
        <f t="shared" si="7"/>
        <v>21421</v>
      </c>
      <c r="D14" s="29">
        <f t="shared" si="8"/>
        <v>22095</v>
      </c>
      <c r="E14" s="30">
        <f>SUM(D14/D6)*100</f>
        <v>42.9379299622994</v>
      </c>
      <c r="F14" s="31">
        <f t="shared" si="10"/>
        <v>77.7199338703437</v>
      </c>
      <c r="G14" s="29">
        <v>4981</v>
      </c>
      <c r="H14" s="32">
        <f t="shared" si="11"/>
        <v>343.58562537643</v>
      </c>
      <c r="I14" s="29">
        <v>22095</v>
      </c>
      <c r="J14" s="29">
        <v>674</v>
      </c>
      <c r="L14" s="3"/>
    </row>
    <row r="15" ht="18" customHeight="1" spans="1:12">
      <c r="A15" s="28" t="s">
        <v>78</v>
      </c>
      <c r="B15" s="29">
        <v>18728</v>
      </c>
      <c r="C15" s="29">
        <f t="shared" si="7"/>
        <v>703</v>
      </c>
      <c r="D15" s="29">
        <f t="shared" si="8"/>
        <v>1301</v>
      </c>
      <c r="E15" s="30">
        <f>SUM(D15/D6)*100</f>
        <v>2.52827548680477</v>
      </c>
      <c r="F15" s="31">
        <f t="shared" si="10"/>
        <v>6.94681759931653</v>
      </c>
      <c r="G15" s="29">
        <v>1361</v>
      </c>
      <c r="H15" s="32">
        <f t="shared" si="11"/>
        <v>-4.40852314474651</v>
      </c>
      <c r="I15" s="29">
        <v>1301</v>
      </c>
      <c r="J15" s="29">
        <v>598</v>
      </c>
      <c r="L15" s="3"/>
    </row>
    <row r="16" ht="18" customHeight="1" spans="1:12">
      <c r="A16" s="28" t="s">
        <v>79</v>
      </c>
      <c r="B16" s="29">
        <v>4668</v>
      </c>
      <c r="C16" s="29">
        <f t="shared" si="7"/>
        <v>309</v>
      </c>
      <c r="D16" s="29">
        <f t="shared" si="8"/>
        <v>309</v>
      </c>
      <c r="E16" s="30">
        <f>SUM(D16/D6)*100</f>
        <v>0.600489719771464</v>
      </c>
      <c r="F16" s="31">
        <f t="shared" si="10"/>
        <v>6.61953727506427</v>
      </c>
      <c r="G16" s="29">
        <v>0</v>
      </c>
      <c r="H16" s="32" t="e">
        <f t="shared" si="11"/>
        <v>#DIV/0!</v>
      </c>
      <c r="I16" s="29">
        <v>309</v>
      </c>
      <c r="J16" s="29"/>
      <c r="L16" s="3"/>
    </row>
    <row r="17" ht="18" customHeight="1" spans="1:12">
      <c r="A17" s="28" t="s">
        <v>80</v>
      </c>
      <c r="B17" s="29">
        <v>6956</v>
      </c>
      <c r="C17" s="29">
        <f t="shared" si="7"/>
        <v>1276</v>
      </c>
      <c r="D17" s="29">
        <f t="shared" si="8"/>
        <v>1537</v>
      </c>
      <c r="E17" s="30">
        <f>SUM(D17/D6)*100</f>
        <v>2.98690193944576</v>
      </c>
      <c r="F17" s="31">
        <f t="shared" si="10"/>
        <v>22.0960322024152</v>
      </c>
      <c r="G17" s="29">
        <v>4497</v>
      </c>
      <c r="H17" s="32">
        <f t="shared" si="11"/>
        <v>-65.8216588837002</v>
      </c>
      <c r="I17" s="29">
        <v>1537</v>
      </c>
      <c r="J17" s="29">
        <v>261</v>
      </c>
      <c r="L17" s="3"/>
    </row>
    <row r="18" ht="18" customHeight="1" spans="1:12">
      <c r="A18" s="28" t="s">
        <v>81</v>
      </c>
      <c r="B18" s="29">
        <v>56140</v>
      </c>
      <c r="C18" s="29">
        <f t="shared" si="7"/>
        <v>1152</v>
      </c>
      <c r="D18" s="29">
        <f t="shared" si="8"/>
        <v>1919</v>
      </c>
      <c r="E18" s="30">
        <f>SUM(D18/D6)*100</f>
        <v>3.7292549263477</v>
      </c>
      <c r="F18" s="31">
        <f t="shared" si="10"/>
        <v>3.41824011400071</v>
      </c>
      <c r="G18" s="29">
        <v>1720</v>
      </c>
      <c r="H18" s="32">
        <f t="shared" si="11"/>
        <v>11.5697674418605</v>
      </c>
      <c r="I18" s="29">
        <v>1919</v>
      </c>
      <c r="J18" s="29">
        <v>767</v>
      </c>
      <c r="L18" s="3"/>
    </row>
    <row r="19" ht="18" customHeight="1" spans="1:12">
      <c r="A19" s="28" t="s">
        <v>82</v>
      </c>
      <c r="B19" s="29">
        <v>2134</v>
      </c>
      <c r="C19" s="29">
        <f t="shared" si="7"/>
        <v>311</v>
      </c>
      <c r="D19" s="29">
        <f t="shared" si="8"/>
        <v>406</v>
      </c>
      <c r="E19" s="30">
        <f>SUM(D19/D6)*100</f>
        <v>0.788992965136616</v>
      </c>
      <c r="F19" s="31">
        <f t="shared" si="10"/>
        <v>19.0253045923149</v>
      </c>
      <c r="G19" s="29">
        <v>304</v>
      </c>
      <c r="H19" s="32">
        <f t="shared" si="11"/>
        <v>33.5526315789474</v>
      </c>
      <c r="I19" s="29">
        <v>406</v>
      </c>
      <c r="J19" s="29">
        <v>95</v>
      </c>
      <c r="L19" s="3"/>
    </row>
    <row r="20" ht="18" customHeight="1" spans="1:12">
      <c r="A20" s="28" t="s">
        <v>83</v>
      </c>
      <c r="B20" s="29"/>
      <c r="C20" s="29">
        <f t="shared" si="7"/>
        <v>0</v>
      </c>
      <c r="D20" s="29">
        <f t="shared" si="8"/>
        <v>0</v>
      </c>
      <c r="E20" s="30">
        <f>SUM(D20/D6)*100</f>
        <v>0</v>
      </c>
      <c r="F20" s="31" t="e">
        <f t="shared" si="10"/>
        <v>#DIV/0!</v>
      </c>
      <c r="G20" s="29">
        <v>115</v>
      </c>
      <c r="H20" s="32">
        <f t="shared" si="11"/>
        <v>-100</v>
      </c>
      <c r="I20" s="29"/>
      <c r="J20" s="29"/>
      <c r="L20" s="3"/>
    </row>
    <row r="21" ht="18" customHeight="1" spans="1:12">
      <c r="A21" s="28" t="s">
        <v>84</v>
      </c>
      <c r="B21" s="29">
        <v>248</v>
      </c>
      <c r="C21" s="29">
        <f t="shared" si="7"/>
        <v>5</v>
      </c>
      <c r="D21" s="29">
        <f t="shared" si="8"/>
        <v>8</v>
      </c>
      <c r="E21" s="30">
        <f>SUM(D21/D6)*100</f>
        <v>0.0155466594115589</v>
      </c>
      <c r="F21" s="31">
        <f t="shared" si="10"/>
        <v>3.2258064516129</v>
      </c>
      <c r="G21" s="29">
        <v>11</v>
      </c>
      <c r="H21" s="32">
        <f t="shared" si="11"/>
        <v>-27.2727272727273</v>
      </c>
      <c r="I21" s="29">
        <v>8</v>
      </c>
      <c r="J21" s="29">
        <v>3</v>
      </c>
      <c r="L21" s="3"/>
    </row>
    <row r="22" ht="18" customHeight="1" spans="1:12">
      <c r="A22" s="28" t="s">
        <v>85</v>
      </c>
      <c r="B22" s="29"/>
      <c r="C22" s="29">
        <f t="shared" si="7"/>
        <v>0</v>
      </c>
      <c r="D22" s="29">
        <f t="shared" si="8"/>
        <v>0</v>
      </c>
      <c r="E22" s="30">
        <f>SUM(D22/D6)*100</f>
        <v>0</v>
      </c>
      <c r="F22" s="31" t="e">
        <f t="shared" si="10"/>
        <v>#DIV/0!</v>
      </c>
      <c r="G22" s="29">
        <v>0</v>
      </c>
      <c r="H22" s="32" t="e">
        <f t="shared" si="11"/>
        <v>#DIV/0!</v>
      </c>
      <c r="I22" s="29"/>
      <c r="J22" s="29"/>
      <c r="L22" s="3"/>
    </row>
    <row r="23" ht="18" customHeight="1" spans="1:12">
      <c r="A23" s="28" t="s">
        <v>86</v>
      </c>
      <c r="B23" s="29">
        <v>30</v>
      </c>
      <c r="C23" s="29">
        <f t="shared" si="7"/>
        <v>0</v>
      </c>
      <c r="D23" s="29">
        <f t="shared" si="8"/>
        <v>0</v>
      </c>
      <c r="E23" s="30">
        <f>SUM(D23/D6)*100</f>
        <v>0</v>
      </c>
      <c r="F23" s="31">
        <f t="shared" si="10"/>
        <v>0</v>
      </c>
      <c r="G23" s="29">
        <v>14</v>
      </c>
      <c r="H23" s="32">
        <f t="shared" si="11"/>
        <v>-100</v>
      </c>
      <c r="I23" s="29"/>
      <c r="J23" s="29"/>
      <c r="L23" s="3"/>
    </row>
    <row r="24" ht="18" customHeight="1" spans="1:12">
      <c r="A24" s="28" t="s">
        <v>87</v>
      </c>
      <c r="B24" s="29">
        <v>10639</v>
      </c>
      <c r="C24" s="29">
        <f t="shared" si="7"/>
        <v>7339</v>
      </c>
      <c r="D24" s="29">
        <f t="shared" si="8"/>
        <v>14834</v>
      </c>
      <c r="E24" s="30">
        <f>SUM(D24/D6)*100</f>
        <v>28.8273932138832</v>
      </c>
      <c r="F24" s="31">
        <f t="shared" si="10"/>
        <v>139.430397593759</v>
      </c>
      <c r="G24" s="29">
        <v>6929</v>
      </c>
      <c r="H24" s="32">
        <f t="shared" si="11"/>
        <v>114.085726656083</v>
      </c>
      <c r="I24" s="29">
        <v>14834</v>
      </c>
      <c r="J24" s="29">
        <v>7495</v>
      </c>
      <c r="L24" s="3"/>
    </row>
    <row r="25" ht="18" customHeight="1" spans="1:12">
      <c r="A25" s="28" t="s">
        <v>88</v>
      </c>
      <c r="B25" s="29">
        <v>125</v>
      </c>
      <c r="C25" s="29">
        <f t="shared" si="7"/>
        <v>0</v>
      </c>
      <c r="D25" s="29">
        <f t="shared" si="8"/>
        <v>0</v>
      </c>
      <c r="E25" s="30">
        <f>SUM(D25/D6)*100</f>
        <v>0</v>
      </c>
      <c r="F25" s="31">
        <f t="shared" si="10"/>
        <v>0</v>
      </c>
      <c r="G25" s="29">
        <v>0</v>
      </c>
      <c r="H25" s="32" t="e">
        <f t="shared" si="11"/>
        <v>#DIV/0!</v>
      </c>
      <c r="I25" s="29"/>
      <c r="J25" s="29"/>
      <c r="L25" s="3"/>
    </row>
    <row r="26" ht="18" customHeight="1" spans="1:12">
      <c r="A26" s="28" t="s">
        <v>89</v>
      </c>
      <c r="B26" s="33">
        <v>1731</v>
      </c>
      <c r="C26" s="29">
        <f t="shared" si="7"/>
        <v>108</v>
      </c>
      <c r="D26" s="29">
        <f t="shared" si="8"/>
        <v>168</v>
      </c>
      <c r="E26" s="30">
        <f>SUM(D26/D6)*100</f>
        <v>0.326479847642738</v>
      </c>
      <c r="F26" s="31">
        <f t="shared" si="10"/>
        <v>9.7053726169844</v>
      </c>
      <c r="G26" s="34">
        <v>0</v>
      </c>
      <c r="H26" s="32" t="e">
        <f t="shared" si="11"/>
        <v>#DIV/0!</v>
      </c>
      <c r="I26" s="34">
        <v>168</v>
      </c>
      <c r="J26" s="34">
        <v>60</v>
      </c>
      <c r="L26" s="3"/>
    </row>
    <row r="27" ht="18" customHeight="1" spans="1:12">
      <c r="A27" s="28" t="s">
        <v>90</v>
      </c>
      <c r="B27" s="33">
        <v>0</v>
      </c>
      <c r="C27" s="29">
        <f t="shared" si="7"/>
        <v>0</v>
      </c>
      <c r="D27" s="29">
        <f t="shared" si="8"/>
        <v>0</v>
      </c>
      <c r="E27" s="30">
        <f>SUM(D27/D6)*100</f>
        <v>0</v>
      </c>
      <c r="F27" s="31" t="e">
        <f t="shared" si="10"/>
        <v>#DIV/0!</v>
      </c>
      <c r="G27" s="29">
        <v>0</v>
      </c>
      <c r="H27" s="32" t="e">
        <f t="shared" si="11"/>
        <v>#DIV/0!</v>
      </c>
      <c r="I27" s="29"/>
      <c r="J27" s="29"/>
      <c r="L27" s="3"/>
    </row>
    <row r="28" ht="18" customHeight="1" spans="1:10">
      <c r="A28" s="28" t="s">
        <v>91</v>
      </c>
      <c r="B28" s="33">
        <v>4562</v>
      </c>
      <c r="C28" s="29">
        <f t="shared" si="7"/>
        <v>0</v>
      </c>
      <c r="D28" s="29">
        <f t="shared" si="8"/>
        <v>0</v>
      </c>
      <c r="E28" s="30">
        <f>SUM(D28/D6)*100</f>
        <v>0</v>
      </c>
      <c r="F28" s="31">
        <f t="shared" si="10"/>
        <v>0</v>
      </c>
      <c r="G28" s="35">
        <f>SUM(L28)</f>
        <v>0</v>
      </c>
      <c r="H28" s="32" t="e">
        <f t="shared" si="11"/>
        <v>#DIV/0!</v>
      </c>
      <c r="I28" s="35"/>
      <c r="J28" s="35"/>
    </row>
    <row r="29" ht="18" customHeight="1" spans="1:10">
      <c r="A29" s="28" t="s">
        <v>92</v>
      </c>
      <c r="B29" s="33">
        <v>3000</v>
      </c>
      <c r="C29" s="29">
        <f t="shared" si="7"/>
        <v>0</v>
      </c>
      <c r="D29" s="29">
        <f t="shared" si="8"/>
        <v>0</v>
      </c>
      <c r="E29" s="30">
        <f>SUM(D29/D6)*100</f>
        <v>0</v>
      </c>
      <c r="F29" s="31">
        <f t="shared" si="10"/>
        <v>0</v>
      </c>
      <c r="G29" s="35"/>
      <c r="H29" s="32" t="e">
        <f t="shared" si="11"/>
        <v>#DIV/0!</v>
      </c>
      <c r="I29" s="33"/>
      <c r="J29" s="33"/>
    </row>
    <row r="30" ht="18" customHeight="1" spans="1:10">
      <c r="A30" s="36" t="s">
        <v>93</v>
      </c>
      <c r="B30" s="37"/>
      <c r="C30" s="37"/>
      <c r="D30" s="37"/>
      <c r="E30" s="37"/>
      <c r="F30" s="37"/>
      <c r="G30" s="38"/>
      <c r="H30" s="39"/>
      <c r="I30" s="37"/>
      <c r="J30" s="37"/>
    </row>
    <row r="31" ht="18" customHeight="1" spans="1:10">
      <c r="A31" s="28" t="s">
        <v>94</v>
      </c>
      <c r="B31" s="33">
        <f t="shared" ref="B31:G31" si="12">SUM(B7,B10,B11,B12,B14,B15,B16,B17)</f>
        <v>123641</v>
      </c>
      <c r="C31" s="35">
        <f t="shared" ref="C31:C32" si="13">SUM(I31-J31)</f>
        <v>29420</v>
      </c>
      <c r="D31" s="33">
        <f t="shared" si="12"/>
        <v>33944</v>
      </c>
      <c r="E31" s="30">
        <f>SUM(D31/D6)*100</f>
        <v>65.9644758832446</v>
      </c>
      <c r="F31" s="31">
        <f t="shared" ref="F31:F33" si="14">SUM(D31/B31*100)</f>
        <v>27.4536763694891</v>
      </c>
      <c r="G31" s="33">
        <f t="shared" si="12"/>
        <v>17327</v>
      </c>
      <c r="H31" s="32">
        <f t="shared" ref="H31:H52" si="15">(D31-G31)/G31*100</f>
        <v>95.9023489351879</v>
      </c>
      <c r="I31" s="33">
        <f>SUM(I7,I10,I11,I12,I14,I15,I16,I17)</f>
        <v>33944</v>
      </c>
      <c r="J31" s="33">
        <f>SUM(J7,J10,J11,J12,J14,J15,J16,J17)</f>
        <v>4524</v>
      </c>
    </row>
    <row r="32" ht="18" customHeight="1" spans="1:11">
      <c r="A32" s="28" t="s">
        <v>95</v>
      </c>
      <c r="B32" s="33">
        <f t="shared" ref="B32:G32" si="16">SUM(B11,B12,B13,B14,B15,B16,B17,B18,B19,B21,B23,B24,B25)</f>
        <v>176585</v>
      </c>
      <c r="C32" s="35">
        <f t="shared" si="13"/>
        <v>37394</v>
      </c>
      <c r="D32" s="33">
        <f t="shared" si="16"/>
        <v>49759</v>
      </c>
      <c r="E32" s="30">
        <f>SUM(D32/D6)*100</f>
        <v>96.6982782074702</v>
      </c>
      <c r="F32" s="31">
        <f t="shared" si="14"/>
        <v>28.1784976073845</v>
      </c>
      <c r="G32" s="33">
        <f t="shared" si="16"/>
        <v>24997</v>
      </c>
      <c r="H32" s="32">
        <f t="shared" si="15"/>
        <v>99.0598871864624</v>
      </c>
      <c r="I32" s="33">
        <f>SUM(I11,I12,I13,I14,I15,I16,I17,I18,I19,I21,I23,I24,I25)</f>
        <v>49759</v>
      </c>
      <c r="J32" s="33">
        <f>SUM(J11,J12,J13,J14,J15,J16,J17,J18,J19,J21,J23,J24,J25)</f>
        <v>12365</v>
      </c>
      <c r="K32" s="1"/>
    </row>
    <row r="33" s="1" customFormat="1" ht="18" customHeight="1" spans="1:11">
      <c r="A33" s="26" t="s">
        <v>96</v>
      </c>
      <c r="B33" s="40">
        <f>SUM(B34:B38,B46:B52)</f>
        <v>3697</v>
      </c>
      <c r="C33" s="27">
        <f>I33-J33</f>
        <v>246</v>
      </c>
      <c r="D33" s="27">
        <f>I33</f>
        <v>246</v>
      </c>
      <c r="E33" s="23">
        <f>SUM(D33/D5)*100</f>
        <v>0.475785239053071</v>
      </c>
      <c r="F33" s="24">
        <f t="shared" si="14"/>
        <v>6.65404381931296</v>
      </c>
      <c r="G33" s="27">
        <f t="shared" ref="G33:J33" si="17">SUM(G34:G38,G46:G52)</f>
        <v>0</v>
      </c>
      <c r="H33" s="25" t="e">
        <f t="shared" si="15"/>
        <v>#DIV/0!</v>
      </c>
      <c r="I33" s="40">
        <f t="shared" si="17"/>
        <v>246</v>
      </c>
      <c r="J33" s="40">
        <f t="shared" si="17"/>
        <v>0</v>
      </c>
      <c r="K33" s="2"/>
    </row>
    <row r="34" ht="18" customHeight="1" spans="1:10">
      <c r="A34" s="28" t="s">
        <v>97</v>
      </c>
      <c r="B34" s="35"/>
      <c r="C34" s="29">
        <f t="shared" ref="C34:C49" si="18">SUM(I34-J34)</f>
        <v>0</v>
      </c>
      <c r="D34" s="29">
        <f t="shared" ref="D34:D52" si="19">SUM(I34)</f>
        <v>0</v>
      </c>
      <c r="E34" s="31">
        <f>SUM(D34/D33)*100</f>
        <v>0</v>
      </c>
      <c r="F34" s="31" t="e">
        <f t="shared" ref="F34:F39" si="20">SUM(D34/B34*100)</f>
        <v>#DIV/0!</v>
      </c>
      <c r="G34" s="34"/>
      <c r="H34" s="25" t="e">
        <f t="shared" si="15"/>
        <v>#DIV/0!</v>
      </c>
      <c r="I34" s="48"/>
      <c r="J34" s="48"/>
    </row>
    <row r="35" ht="18" customHeight="1" spans="1:10">
      <c r="A35" s="28" t="s">
        <v>98</v>
      </c>
      <c r="B35" s="35">
        <v>175</v>
      </c>
      <c r="C35" s="29">
        <f t="shared" si="18"/>
        <v>0</v>
      </c>
      <c r="D35" s="29">
        <f t="shared" si="19"/>
        <v>0</v>
      </c>
      <c r="E35" s="31">
        <f>SUM(D35/D33)*100</f>
        <v>0</v>
      </c>
      <c r="F35" s="31">
        <f t="shared" si="20"/>
        <v>0</v>
      </c>
      <c r="G35" s="34"/>
      <c r="H35" s="25" t="e">
        <f t="shared" si="15"/>
        <v>#DIV/0!</v>
      </c>
      <c r="I35" s="48"/>
      <c r="J35" s="48"/>
    </row>
    <row r="36" ht="18" customHeight="1" spans="1:10">
      <c r="A36" s="28" t="s">
        <v>99</v>
      </c>
      <c r="B36" s="35"/>
      <c r="C36" s="29">
        <f t="shared" si="18"/>
        <v>246</v>
      </c>
      <c r="D36" s="29">
        <f t="shared" si="19"/>
        <v>246</v>
      </c>
      <c r="E36" s="31">
        <f>SUM(D36/D33)*100</f>
        <v>100</v>
      </c>
      <c r="F36" s="31" t="e">
        <f t="shared" si="20"/>
        <v>#DIV/0!</v>
      </c>
      <c r="G36" s="29"/>
      <c r="H36" s="25" t="e">
        <f t="shared" si="15"/>
        <v>#DIV/0!</v>
      </c>
      <c r="I36" s="48">
        <v>246</v>
      </c>
      <c r="J36" s="48"/>
    </row>
    <row r="37" ht="18" customHeight="1" spans="1:10">
      <c r="A37" s="28" t="s">
        <v>100</v>
      </c>
      <c r="B37" s="35"/>
      <c r="C37" s="29">
        <f t="shared" si="18"/>
        <v>0</v>
      </c>
      <c r="D37" s="29">
        <f t="shared" si="19"/>
        <v>0</v>
      </c>
      <c r="E37" s="31">
        <f>SUM(D37/D33)*100</f>
        <v>0</v>
      </c>
      <c r="F37" s="31" t="e">
        <f t="shared" si="20"/>
        <v>#DIV/0!</v>
      </c>
      <c r="G37" s="34"/>
      <c r="H37" s="25" t="e">
        <f t="shared" si="15"/>
        <v>#DIV/0!</v>
      </c>
      <c r="I37" s="48"/>
      <c r="J37" s="48"/>
    </row>
    <row r="38" ht="18" customHeight="1" spans="1:10">
      <c r="A38" s="28" t="s">
        <v>101</v>
      </c>
      <c r="B38" s="35">
        <v>615</v>
      </c>
      <c r="C38" s="35">
        <f t="shared" ref="C38:D38" si="21">SUM(C39:C45)</f>
        <v>0</v>
      </c>
      <c r="D38" s="34">
        <f t="shared" si="21"/>
        <v>0</v>
      </c>
      <c r="E38" s="31">
        <f>SUM(D38/D33)*100</f>
        <v>0</v>
      </c>
      <c r="F38" s="31">
        <f t="shared" si="20"/>
        <v>0</v>
      </c>
      <c r="G38" s="34">
        <f t="shared" ref="G38:J38" si="22">SUM(G39:G45)</f>
        <v>0</v>
      </c>
      <c r="H38" s="25" t="e">
        <f t="shared" si="15"/>
        <v>#DIV/0!</v>
      </c>
      <c r="I38" s="48">
        <f t="shared" si="22"/>
        <v>0</v>
      </c>
      <c r="J38" s="48">
        <f t="shared" si="22"/>
        <v>0</v>
      </c>
    </row>
    <row r="39" ht="18" customHeight="1" spans="1:10">
      <c r="A39" s="41" t="s">
        <v>102</v>
      </c>
      <c r="B39" s="35"/>
      <c r="C39" s="29">
        <f t="shared" si="18"/>
        <v>0</v>
      </c>
      <c r="D39" s="29">
        <f t="shared" si="19"/>
        <v>0</v>
      </c>
      <c r="E39" s="31">
        <f>SUM(D39/D33)*100</f>
        <v>0</v>
      </c>
      <c r="F39" s="31" t="e">
        <f t="shared" si="20"/>
        <v>#DIV/0!</v>
      </c>
      <c r="G39" s="29"/>
      <c r="H39" s="25" t="e">
        <f t="shared" si="15"/>
        <v>#DIV/0!</v>
      </c>
      <c r="I39" s="48"/>
      <c r="J39" s="48"/>
    </row>
    <row r="40" ht="18" customHeight="1" spans="1:10">
      <c r="A40" s="41" t="s">
        <v>103</v>
      </c>
      <c r="B40" s="35"/>
      <c r="C40" s="29">
        <f t="shared" si="18"/>
        <v>0</v>
      </c>
      <c r="D40" s="29">
        <f t="shared" si="19"/>
        <v>0</v>
      </c>
      <c r="E40" s="31">
        <f>SUM(D40/D33)*100</f>
        <v>0</v>
      </c>
      <c r="F40" s="31" t="e">
        <f t="shared" ref="F40:F52" si="23">SUM(D40/B40*100)</f>
        <v>#DIV/0!</v>
      </c>
      <c r="G40" s="29"/>
      <c r="H40" s="25" t="e">
        <f t="shared" si="15"/>
        <v>#DIV/0!</v>
      </c>
      <c r="I40" s="48"/>
      <c r="J40" s="48"/>
    </row>
    <row r="41" ht="18" customHeight="1" spans="1:10">
      <c r="A41" s="42" t="s">
        <v>104</v>
      </c>
      <c r="B41" s="35"/>
      <c r="C41" s="29">
        <f t="shared" si="18"/>
        <v>0</v>
      </c>
      <c r="D41" s="29">
        <f t="shared" si="19"/>
        <v>0</v>
      </c>
      <c r="E41" s="31">
        <f>SUM(D41/D33)*100</f>
        <v>0</v>
      </c>
      <c r="F41" s="31" t="e">
        <f t="shared" si="23"/>
        <v>#DIV/0!</v>
      </c>
      <c r="G41" s="29"/>
      <c r="H41" s="25" t="e">
        <f t="shared" si="15"/>
        <v>#DIV/0!</v>
      </c>
      <c r="I41" s="48"/>
      <c r="J41" s="48"/>
    </row>
    <row r="42" ht="18" customHeight="1" spans="1:10">
      <c r="A42" s="42" t="s">
        <v>105</v>
      </c>
      <c r="B42" s="35"/>
      <c r="C42" s="29">
        <f t="shared" si="18"/>
        <v>0</v>
      </c>
      <c r="D42" s="29">
        <f t="shared" si="19"/>
        <v>0</v>
      </c>
      <c r="E42" s="31">
        <f>SUM(D42/D33)*100</f>
        <v>0</v>
      </c>
      <c r="F42" s="31" t="e">
        <f t="shared" si="23"/>
        <v>#DIV/0!</v>
      </c>
      <c r="G42" s="29"/>
      <c r="H42" s="25" t="e">
        <f t="shared" si="15"/>
        <v>#DIV/0!</v>
      </c>
      <c r="I42" s="48"/>
      <c r="J42" s="48"/>
    </row>
    <row r="43" ht="18" customHeight="1" spans="1:10">
      <c r="A43" s="42" t="s">
        <v>106</v>
      </c>
      <c r="B43" s="35"/>
      <c r="C43" s="29">
        <f t="shared" si="18"/>
        <v>0</v>
      </c>
      <c r="D43" s="29">
        <f t="shared" si="19"/>
        <v>0</v>
      </c>
      <c r="E43" s="31">
        <f>SUM(D43/D33)*100</f>
        <v>0</v>
      </c>
      <c r="F43" s="31" t="e">
        <f t="shared" si="23"/>
        <v>#DIV/0!</v>
      </c>
      <c r="G43" s="34"/>
      <c r="H43" s="25" t="e">
        <f t="shared" si="15"/>
        <v>#DIV/0!</v>
      </c>
      <c r="I43" s="48"/>
      <c r="J43" s="48"/>
    </row>
    <row r="44" ht="18" customHeight="1" spans="1:10">
      <c r="A44" s="42" t="s">
        <v>107</v>
      </c>
      <c r="B44" s="35"/>
      <c r="C44" s="29">
        <f t="shared" si="18"/>
        <v>0</v>
      </c>
      <c r="D44" s="29">
        <f t="shared" si="19"/>
        <v>0</v>
      </c>
      <c r="E44" s="31">
        <f>SUM(D44/D33)*100</f>
        <v>0</v>
      </c>
      <c r="F44" s="31" t="e">
        <f t="shared" si="23"/>
        <v>#DIV/0!</v>
      </c>
      <c r="G44" s="34"/>
      <c r="H44" s="25" t="e">
        <f t="shared" si="15"/>
        <v>#DIV/0!</v>
      </c>
      <c r="I44" s="48"/>
      <c r="J44" s="48"/>
    </row>
    <row r="45" ht="18" customHeight="1" spans="1:10">
      <c r="A45" s="41" t="s">
        <v>108</v>
      </c>
      <c r="B45" s="35"/>
      <c r="C45" s="29">
        <f t="shared" si="18"/>
        <v>0</v>
      </c>
      <c r="D45" s="29">
        <f t="shared" si="19"/>
        <v>0</v>
      </c>
      <c r="E45" s="31">
        <f>SUM(D45/D33)*100</f>
        <v>0</v>
      </c>
      <c r="F45" s="31" t="e">
        <f t="shared" si="23"/>
        <v>#DIV/0!</v>
      </c>
      <c r="G45" s="34"/>
      <c r="H45" s="25" t="e">
        <f t="shared" si="15"/>
        <v>#DIV/0!</v>
      </c>
      <c r="I45" s="48"/>
      <c r="J45" s="48"/>
    </row>
    <row r="46" ht="18" customHeight="1" spans="1:10">
      <c r="A46" s="28" t="s">
        <v>109</v>
      </c>
      <c r="B46" s="35"/>
      <c r="C46" s="29">
        <f t="shared" si="18"/>
        <v>0</v>
      </c>
      <c r="D46" s="29">
        <f t="shared" si="19"/>
        <v>0</v>
      </c>
      <c r="E46" s="31">
        <f>SUM(D46/D33)*100</f>
        <v>0</v>
      </c>
      <c r="F46" s="31" t="e">
        <f t="shared" si="23"/>
        <v>#DIV/0!</v>
      </c>
      <c r="G46" s="34"/>
      <c r="H46" s="25" t="e">
        <f t="shared" si="15"/>
        <v>#DIV/0!</v>
      </c>
      <c r="I46" s="48"/>
      <c r="J46" s="48"/>
    </row>
    <row r="47" ht="18" customHeight="1" spans="1:10">
      <c r="A47" s="28" t="s">
        <v>110</v>
      </c>
      <c r="B47" s="35"/>
      <c r="C47" s="29">
        <f t="shared" si="18"/>
        <v>0</v>
      </c>
      <c r="D47" s="29">
        <f t="shared" si="19"/>
        <v>0</v>
      </c>
      <c r="E47" s="31">
        <f>SUM(D47/D33)*100</f>
        <v>0</v>
      </c>
      <c r="F47" s="31" t="e">
        <f t="shared" si="23"/>
        <v>#DIV/0!</v>
      </c>
      <c r="G47" s="34"/>
      <c r="H47" s="25" t="e">
        <f t="shared" si="15"/>
        <v>#DIV/0!</v>
      </c>
      <c r="I47" s="48"/>
      <c r="J47" s="48"/>
    </row>
    <row r="48" ht="18" customHeight="1" spans="1:10">
      <c r="A48" s="28" t="s">
        <v>111</v>
      </c>
      <c r="B48" s="35"/>
      <c r="C48" s="29">
        <f t="shared" si="18"/>
        <v>0</v>
      </c>
      <c r="D48" s="29">
        <f t="shared" si="19"/>
        <v>0</v>
      </c>
      <c r="E48" s="31">
        <f>SUM(D48/D33)*100</f>
        <v>0</v>
      </c>
      <c r="F48" s="31" t="e">
        <f t="shared" si="23"/>
        <v>#DIV/0!</v>
      </c>
      <c r="G48" s="34"/>
      <c r="H48" s="25" t="e">
        <f t="shared" si="15"/>
        <v>#DIV/0!</v>
      </c>
      <c r="I48" s="48"/>
      <c r="J48" s="48"/>
    </row>
    <row r="49" ht="18" customHeight="1" spans="1:10">
      <c r="A49" s="28" t="s">
        <v>112</v>
      </c>
      <c r="B49" s="35"/>
      <c r="C49" s="29">
        <f t="shared" si="18"/>
        <v>0</v>
      </c>
      <c r="D49" s="29">
        <f t="shared" si="19"/>
        <v>0</v>
      </c>
      <c r="E49" s="31">
        <f>SUM(D49/D33)*100</f>
        <v>0</v>
      </c>
      <c r="F49" s="31" t="e">
        <f t="shared" si="23"/>
        <v>#DIV/0!</v>
      </c>
      <c r="G49" s="34"/>
      <c r="H49" s="25" t="e">
        <f t="shared" si="15"/>
        <v>#DIV/0!</v>
      </c>
      <c r="I49" s="48"/>
      <c r="J49" s="48"/>
    </row>
    <row r="50" ht="18" customHeight="1" spans="1:10">
      <c r="A50" s="28" t="s">
        <v>113</v>
      </c>
      <c r="B50" s="35">
        <v>2522</v>
      </c>
      <c r="C50" s="29">
        <f t="shared" ref="C50:C52" si="24">SUM(I50-J50)</f>
        <v>0</v>
      </c>
      <c r="D50" s="29">
        <f t="shared" si="19"/>
        <v>0</v>
      </c>
      <c r="E50" s="31">
        <f>SUM(D50/D33)*100</f>
        <v>0</v>
      </c>
      <c r="F50" s="31">
        <f t="shared" si="23"/>
        <v>0</v>
      </c>
      <c r="G50" s="34"/>
      <c r="H50" s="25" t="e">
        <f t="shared" si="15"/>
        <v>#DIV/0!</v>
      </c>
      <c r="I50" s="48"/>
      <c r="J50" s="48"/>
    </row>
    <row r="51" ht="18" customHeight="1" spans="1:10">
      <c r="A51" s="28" t="s">
        <v>114</v>
      </c>
      <c r="B51" s="35"/>
      <c r="C51" s="29">
        <f t="shared" si="24"/>
        <v>0</v>
      </c>
      <c r="D51" s="29">
        <f t="shared" si="19"/>
        <v>0</v>
      </c>
      <c r="E51" s="31">
        <f>SUM(D51/D33)*100</f>
        <v>0</v>
      </c>
      <c r="F51" s="31" t="e">
        <f t="shared" si="23"/>
        <v>#DIV/0!</v>
      </c>
      <c r="G51" s="34"/>
      <c r="H51" s="25" t="e">
        <f t="shared" si="15"/>
        <v>#DIV/0!</v>
      </c>
      <c r="I51" s="48"/>
      <c r="J51" s="48"/>
    </row>
    <row r="52" ht="18" customHeight="1" spans="1:10">
      <c r="A52" s="28" t="s">
        <v>115</v>
      </c>
      <c r="B52" s="35">
        <v>385</v>
      </c>
      <c r="C52" s="29">
        <f t="shared" si="24"/>
        <v>0</v>
      </c>
      <c r="D52" s="29">
        <f t="shared" si="19"/>
        <v>0</v>
      </c>
      <c r="E52" s="31">
        <f>SUM(D52/D33)*100</f>
        <v>0</v>
      </c>
      <c r="F52" s="31">
        <f t="shared" si="23"/>
        <v>0</v>
      </c>
      <c r="G52" s="34"/>
      <c r="H52" s="25" t="e">
        <f t="shared" si="15"/>
        <v>#DIV/0!</v>
      </c>
      <c r="I52" s="48"/>
      <c r="J52" s="48"/>
    </row>
    <row r="53" customHeight="1" spans="2:7">
      <c r="B53" s="43"/>
      <c r="C53" s="44"/>
      <c r="G53" s="45"/>
    </row>
  </sheetData>
  <protectedRanges>
    <protectedRange sqref="E2:E3" name="区域1_1_5_1" securityDescriptor=""/>
    <protectedRange sqref="G4" name="区域1_1_3_2_1" securityDescriptor=""/>
    <protectedRange sqref="E31 E11:E29" name="区域1_1_15_1" securityDescriptor=""/>
    <protectedRange sqref="E1" name="区域1_1_16_1" securityDescriptor=""/>
    <protectedRange sqref="E32" name="区域1_1_15_1_2_1" securityDescriptor=""/>
    <protectedRange sqref="G34:G35 G44:G45 G37:G38" name="区域1_1_6_1_2" securityDescriptor=""/>
    <protectedRange sqref="G46:G52" name="区域1_1_3_1_1" securityDescriptor=""/>
    <protectedRange sqref="G43" name="区域1_1_6_1_1_1" securityDescriptor="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55" right="0.507638888888889" top="0.590277777777778" bottom="0.279166666666667" header="0.310416666666667" footer="0.310416666666667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2006-09-13T11:21:00Z</dcterms:created>
  <cp:lastPrinted>2016-10-20T07:25:00Z</cp:lastPrinted>
  <dcterms:modified xsi:type="dcterms:W3CDTF">2019-03-07T06:46:07Z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