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1"/>
  </bookViews>
  <sheets>
    <sheet name="收入" sheetId="1" r:id="rId1"/>
    <sheet name="支出" sheetId="2" r:id="rId2"/>
  </sheets>
  <definedNames>
    <definedName name="_xlnm.Print_Area" localSheetId="0">'收入'!$A$1:$H$54</definedName>
    <definedName name="_xlnm.Print_Area" localSheetId="1">'支出'!$A$1:$H$52</definedName>
    <definedName name="_xlnm.Print_Titles" localSheetId="1">'支出'!$1:$4</definedName>
    <definedName name="_xlnm.Print_Titles" localSheetId="0">'收入'!$1:$4</definedName>
    <definedName name="_xlnm._FilterDatabase" localSheetId="0" hidden="1">'收入'!$A$4:$H$54</definedName>
  </definedNames>
  <calcPr fullCalcOnLoad="1"/>
</workbook>
</file>

<file path=xl/sharedStrings.xml><?xml version="1.0" encoding="utf-8"?>
<sst xmlns="http://schemas.openxmlformats.org/spreadsheetml/2006/main" count="131" uniqueCount="117">
  <si>
    <t xml:space="preserve"> 2019年7月财政收入完成情况表</t>
  </si>
  <si>
    <t>2019年7月</t>
  </si>
  <si>
    <t xml:space="preserve">    单位：万元</t>
  </si>
  <si>
    <r>
      <t>预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算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</si>
  <si>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t>年初预算数</t>
  </si>
  <si>
    <t>本月执行数</t>
  </si>
  <si>
    <t>1至本月累计执行数</t>
  </si>
  <si>
    <t>本月累计数</t>
  </si>
  <si>
    <t>上月累计数</t>
  </si>
  <si>
    <t>金额</t>
  </si>
  <si>
    <t>指标占比%</t>
  </si>
  <si>
    <t>为年度预算%</t>
  </si>
  <si>
    <t>上年同期数</t>
  </si>
  <si>
    <t>增减%</t>
  </si>
  <si>
    <t>一般公共预算总收入</t>
  </si>
  <si>
    <t>中央级一般公共预算收入</t>
  </si>
  <si>
    <t>自治区级一般公共预算收入</t>
  </si>
  <si>
    <t>地方一般公共预算收入</t>
  </si>
  <si>
    <t xml:space="preserve">  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</si>
  <si>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</si>
  <si>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</si>
  <si>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</si>
  <si>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</si>
  <si>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</si>
  <si>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</si>
  <si>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</si>
  <si>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</si>
  <si>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</si>
  <si>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</si>
  <si>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</si>
  <si>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</si>
  <si>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</si>
  <si>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</si>
  <si>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</si>
  <si>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</si>
  <si>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</si>
  <si>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</si>
  <si>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</si>
  <si>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</si>
  <si>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</si>
  <si>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</si>
  <si>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</si>
  <si>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</si>
  <si>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</si>
  <si>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</si>
  <si>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政府性基金收入合计</t>
  </si>
  <si>
    <t xml:space="preserve">    农网还贷资金收入</t>
  </si>
  <si>
    <t xml:space="preserve"> </t>
  </si>
  <si>
    <t xml:space="preserve">    铁路建设基金收入</t>
  </si>
  <si>
    <t xml:space="preserve">    民航发展基金收入</t>
  </si>
  <si>
    <t xml:space="preserve">    旅游发展基金收入</t>
  </si>
  <si>
    <t xml:space="preserve">    国有土地收益基金收入</t>
  </si>
  <si>
    <t xml:space="preserve">    农业土地开发资金收入</t>
  </si>
  <si>
    <t xml:space="preserve">    国有土地使用权出让收入</t>
  </si>
  <si>
    <t xml:space="preserve">      土地出让价款收入</t>
  </si>
  <si>
    <t xml:space="preserve">      补缴的土地价款</t>
  </si>
  <si>
    <t xml:space="preserve">      划拨土地收入</t>
  </si>
  <si>
    <t xml:space="preserve">       缴纳新增建设用地土地有偿使用费</t>
  </si>
  <si>
    <t xml:space="preserve">      其他土地出让金</t>
  </si>
  <si>
    <t xml:space="preserve">    大中型水库库区基金收入</t>
  </si>
  <si>
    <t xml:space="preserve">    彩票公益金收入</t>
  </si>
  <si>
    <t xml:space="preserve">    城市基础设施配套费收入</t>
  </si>
  <si>
    <t xml:space="preserve">    污水处理费收入</t>
  </si>
  <si>
    <t xml:space="preserve">     彩票发行机构和彩票销售机构的业务费</t>
  </si>
  <si>
    <t xml:space="preserve">    其他政府性基金收入</t>
  </si>
  <si>
    <t xml:space="preserve"> 2019年7月财政支出完成情况表</t>
  </si>
  <si>
    <t>变动预算数</t>
  </si>
  <si>
    <t>上月执行数</t>
  </si>
  <si>
    <t>为变动预算%</t>
  </si>
  <si>
    <t xml:space="preserve">支  出  总  计       </t>
  </si>
  <si>
    <t>一般公共预算支出合计</t>
  </si>
  <si>
    <t xml:space="preserve"> *    一般公共服务支出</t>
  </si>
  <si>
    <t xml:space="preserve">      外交支出</t>
  </si>
  <si>
    <t xml:space="preserve">      国防支出</t>
  </si>
  <si>
    <t xml:space="preserve"> *    公共安全支出</t>
  </si>
  <si>
    <t xml:space="preserve"> * Δ 教育支出</t>
  </si>
  <si>
    <t xml:space="preserve"> * Δ 科学技术支出</t>
  </si>
  <si>
    <t xml:space="preserve">   Δ 文化旅游体育与传媒支出</t>
  </si>
  <si>
    <t xml:space="preserve"> * Δ 社会保障和就业支出</t>
  </si>
  <si>
    <t xml:space="preserve"> * Δ 卫生健康支出</t>
  </si>
  <si>
    <t xml:space="preserve"> * Δ 节能环保支出</t>
  </si>
  <si>
    <t xml:space="preserve"> * Δ 城乡社区支出</t>
  </si>
  <si>
    <t xml:space="preserve">   Δ 农林水支出</t>
  </si>
  <si>
    <t xml:space="preserve">   Δ 交通运输支出</t>
  </si>
  <si>
    <t xml:space="preserve">      资源勘探信息等支出</t>
  </si>
  <si>
    <t xml:space="preserve">   Δ 商业服务业等支出</t>
  </si>
  <si>
    <t xml:space="preserve">      金融支出</t>
  </si>
  <si>
    <t xml:space="preserve">   Δ 自然资源海洋气象等支出</t>
  </si>
  <si>
    <t xml:space="preserve">   Δ 住房保障支出</t>
  </si>
  <si>
    <t xml:space="preserve">   Δ 粮油物资储备支出</t>
  </si>
  <si>
    <t xml:space="preserve">      灾害防治及应急管理支出</t>
  </si>
  <si>
    <t xml:space="preserve">      其他支出</t>
  </si>
  <si>
    <t xml:space="preserve">      债务付息支出</t>
  </si>
  <si>
    <t xml:space="preserve">      预备费</t>
  </si>
  <si>
    <t>重点关注数据</t>
  </si>
  <si>
    <t xml:space="preserve"> * 八项支出数据</t>
  </si>
  <si>
    <t xml:space="preserve"> Δ民生支出数据</t>
  </si>
  <si>
    <t>政府性基金预算支出合计</t>
  </si>
  <si>
    <t xml:space="preserve">  科学技术支出</t>
  </si>
  <si>
    <t xml:space="preserve">  文化旅游体育与传媒支出</t>
  </si>
  <si>
    <t xml:space="preserve">  社会保障和就业支出</t>
  </si>
  <si>
    <t xml:space="preserve">  节能环保支出</t>
  </si>
  <si>
    <t xml:space="preserve">  城乡社区支出</t>
  </si>
  <si>
    <t xml:space="preserve">       国有土地使用权出让收入及对应专项债务收入安排的支出</t>
  </si>
  <si>
    <t xml:space="preserve">   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</si>
  <si>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</si>
  <si>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</si>
  <si>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</si>
  <si>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棚户区改造专项债券收入安排的支出</t>
  </si>
  <si>
    <t xml:space="preserve">      城市基础设施配套费对应专项债务收入安排的支出</t>
  </si>
  <si>
    <t xml:space="preserve">  农林水支出</t>
  </si>
  <si>
    <t xml:space="preserve">  交通运输支出</t>
  </si>
  <si>
    <t xml:space="preserve">  资源勘探信息等支出</t>
  </si>
  <si>
    <t xml:space="preserve">  金融支出</t>
  </si>
  <si>
    <t xml:space="preserve">  其他支出</t>
  </si>
  <si>
    <t xml:space="preserve">  转移性支出</t>
  </si>
  <si>
    <t xml:space="preserve">  债务付息支出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</si>
</sst>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8"/>
      <name val="宋体"/>
      <family val="0"/>
    </font>
    <font>
      <u val="single"/>
      <sz val="1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4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91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41" fontId="1" fillId="0" borderId="0" xfId="0" applyNumberFormat="1" applyFont="1" applyFill="1" applyAlignment="1" applyProtection="1">
      <alignment vertical="center"/>
      <protection locked="0"/>
    </xf>
    <xf numFmtId="43" fontId="1" fillId="0" borderId="0" xfId="0" applyNumberFormat="1" applyFont="1" applyFill="1" applyAlignment="1" applyProtection="1">
      <alignment vertical="center"/>
      <protection locked="0"/>
    </xf>
    <xf numFmtId="1" fontId="3" fillId="0" borderId="0" xfId="65" applyNumberFormat="1" applyFont="1" applyFill="1" applyBorder="1" applyAlignment="1" applyProtection="1">
      <alignment horizontal="center" vertical="center"/>
      <protection locked="0"/>
    </xf>
    <xf numFmtId="49" fontId="4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center" vertical="center"/>
      <protection locked="0"/>
    </xf>
    <xf numFmtId="41" fontId="4" fillId="0" borderId="0" xfId="65" applyNumberFormat="1" applyFont="1" applyFill="1" applyAlignment="1" applyProtection="1">
      <alignment horizontal="center" vertical="center"/>
      <protection locked="0"/>
    </xf>
    <xf numFmtId="43" fontId="1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right" vertical="center"/>
      <protection locked="0"/>
    </xf>
    <xf numFmtId="43" fontId="1" fillId="0" borderId="0" xfId="49" applyNumberFormat="1" applyFont="1" applyFill="1" applyAlignment="1" applyProtection="1">
      <alignment horizontal="right" vertical="center"/>
      <protection locked="0"/>
    </xf>
    <xf numFmtId="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2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3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4" xfId="65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22" applyFont="1" applyFill="1" applyBorder="1" applyAlignment="1" applyProtection="1">
      <alignment horizontal="center" vertical="center"/>
      <protection locked="0"/>
    </xf>
    <xf numFmtId="41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19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41" fontId="5" fillId="0" borderId="11" xfId="22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41" fontId="6" fillId="0" borderId="11" xfId="22" applyNumberFormat="1" applyFont="1" applyFill="1" applyBorder="1" applyAlignment="1" applyProtection="1">
      <alignment horizontal="right" vertical="center"/>
      <protection locked="0"/>
    </xf>
    <xf numFmtId="41" fontId="6" fillId="0" borderId="11" xfId="22" applyNumberFormat="1" applyFont="1" applyFill="1" applyBorder="1" applyAlignment="1" applyProtection="1">
      <alignment horizontal="right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 locked="0"/>
    </xf>
    <xf numFmtId="43" fontId="6" fillId="0" borderId="11" xfId="19" applyNumberFormat="1" applyFont="1" applyFill="1" applyBorder="1" applyAlignment="1" applyProtection="1">
      <alignment vertical="center"/>
      <protection locked="0"/>
    </xf>
    <xf numFmtId="41" fontId="6" fillId="0" borderId="11" xfId="64" applyNumberFormat="1" applyFont="1" applyFill="1" applyBorder="1" applyAlignment="1" applyProtection="1">
      <alignment horizontal="center" vertical="center"/>
      <protection locked="0"/>
    </xf>
    <xf numFmtId="41" fontId="6" fillId="0" borderId="11" xfId="22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41" fontId="6" fillId="0" borderId="12" xfId="64" applyNumberFormat="1" applyFont="1" applyFill="1" applyBorder="1" applyAlignment="1" applyProtection="1">
      <alignment horizontal="center" vertical="center"/>
      <protection locked="0"/>
    </xf>
    <xf numFmtId="41" fontId="6" fillId="0" borderId="13" xfId="64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41" fontId="6" fillId="0" borderId="11" xfId="64" applyNumberFormat="1" applyFont="1" applyFill="1" applyBorder="1" applyAlignment="1" applyProtection="1">
      <alignment horizontal="center" vertical="center"/>
      <protection/>
    </xf>
    <xf numFmtId="41" fontId="6" fillId="0" borderId="11" xfId="22" applyNumberFormat="1" applyFont="1" applyFill="1" applyBorder="1" applyAlignment="1" applyProtection="1">
      <alignment horizontal="center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/>
    </xf>
    <xf numFmtId="43" fontId="6" fillId="0" borderId="11" xfId="19" applyNumberFormat="1" applyFont="1" applyFill="1" applyBorder="1" applyAlignment="1" applyProtection="1">
      <alignment vertical="center"/>
      <protection/>
    </xf>
    <xf numFmtId="41" fontId="5" fillId="0" borderId="11" xfId="0" applyNumberFormat="1" applyFont="1" applyFill="1" applyBorder="1" applyAlignment="1" applyProtection="1">
      <alignment vertical="center"/>
      <protection/>
    </xf>
    <xf numFmtId="176" fontId="6" fillId="0" borderId="11" xfId="19" applyNumberFormat="1" applyFont="1" applyFill="1" applyBorder="1" applyAlignment="1" applyProtection="1">
      <alignment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2" xfId="0" applyNumberFormat="1" applyFont="1" applyFill="1" applyBorder="1" applyAlignment="1" applyProtection="1">
      <alignment horizontal="left" vertical="center"/>
      <protection locked="0"/>
    </xf>
    <xf numFmtId="41" fontId="6" fillId="0" borderId="0" xfId="22" applyNumberFormat="1" applyFont="1" applyFill="1" applyBorder="1" applyAlignment="1" applyProtection="1">
      <alignment horizontal="right" vertical="center"/>
      <protection locked="0"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8" fillId="0" borderId="0" xfId="0" applyFont="1" applyFill="1" applyAlignment="1" applyProtection="1">
      <alignment vertical="center"/>
      <protection locked="0"/>
    </xf>
    <xf numFmtId="41" fontId="48" fillId="0" borderId="0" xfId="0" applyNumberFormat="1" applyFont="1" applyFill="1" applyAlignment="1" applyProtection="1">
      <alignment vertical="center"/>
      <protection locked="0"/>
    </xf>
    <xf numFmtId="41" fontId="48" fillId="0" borderId="0" xfId="0" applyNumberFormat="1" applyFont="1" applyFill="1" applyAlignment="1" applyProtection="1">
      <alignment vertical="center"/>
      <protection locked="0"/>
    </xf>
    <xf numFmtId="43" fontId="48" fillId="0" borderId="0" xfId="0" applyNumberFormat="1" applyFont="1" applyFill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0" fontId="48" fillId="0" borderId="0" xfId="0" applyFont="1" applyFill="1" applyAlignment="1" applyProtection="1">
      <alignment vertical="center"/>
      <protection locked="0"/>
    </xf>
    <xf numFmtId="1" fontId="3" fillId="0" borderId="0" xfId="65" applyNumberFormat="1" applyFont="1" applyFill="1" applyAlignment="1" applyProtection="1">
      <alignment horizontal="center" vertical="center"/>
      <protection locked="0"/>
    </xf>
    <xf numFmtId="1" fontId="9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center" vertical="center"/>
      <protection locked="0"/>
    </xf>
    <xf numFmtId="41" fontId="4" fillId="0" borderId="0" xfId="65" applyNumberFormat="1" applyFont="1" applyFill="1" applyAlignment="1" applyProtection="1">
      <alignment horizontal="center" vertical="center"/>
      <protection locked="0"/>
    </xf>
    <xf numFmtId="43" fontId="1" fillId="0" borderId="0" xfId="49" applyNumberFormat="1" applyFont="1" applyFill="1" applyAlignment="1" applyProtection="1">
      <alignment horizontal="right" vertical="center"/>
      <protection locked="0"/>
    </xf>
    <xf numFmtId="41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2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3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4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5" fillId="0" borderId="16" xfId="65" applyNumberFormat="1" applyFont="1" applyFill="1" applyBorder="1" applyAlignment="1" applyProtection="1">
      <alignment horizontal="center" vertical="center" wrapText="1"/>
      <protection/>
    </xf>
    <xf numFmtId="1" fontId="6" fillId="0" borderId="15" xfId="65" applyNumberFormat="1" applyFont="1" applyFill="1" applyBorder="1" applyAlignment="1" applyProtection="1">
      <alignment vertical="center" wrapText="1"/>
      <protection locked="0"/>
    </xf>
    <xf numFmtId="41" fontId="6" fillId="0" borderId="11" xfId="22" applyNumberFormat="1" applyFont="1" applyFill="1" applyBorder="1" applyAlignment="1" applyProtection="1">
      <alignment horizontal="center" vertical="center"/>
      <protection locked="0"/>
    </xf>
    <xf numFmtId="41" fontId="6" fillId="0" borderId="11" xfId="22" applyNumberFormat="1" applyFont="1" applyFill="1" applyBorder="1" applyAlignment="1" applyProtection="1">
      <alignment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 locked="0"/>
    </xf>
    <xf numFmtId="43" fontId="6" fillId="0" borderId="11" xfId="22" applyNumberFormat="1" applyFont="1" applyFill="1" applyBorder="1" applyAlignment="1" applyProtection="1">
      <alignment vertical="center"/>
      <protection locked="0"/>
    </xf>
    <xf numFmtId="41" fontId="6" fillId="0" borderId="11" xfId="22" applyNumberFormat="1" applyFont="1" applyFill="1" applyBorder="1" applyAlignment="1" applyProtection="1">
      <alignment vertical="center"/>
      <protection locked="0"/>
    </xf>
    <xf numFmtId="43" fontId="5" fillId="0" borderId="11" xfId="22" applyNumberFormat="1" applyFont="1" applyFill="1" applyBorder="1" applyAlignment="1" applyProtection="1">
      <alignment vertical="center"/>
      <protection/>
    </xf>
    <xf numFmtId="41" fontId="6" fillId="0" borderId="10" xfId="22" applyNumberFormat="1" applyFont="1" applyFill="1" applyBorder="1" applyAlignment="1" applyProtection="1">
      <alignment horizontal="center" vertical="center"/>
      <protection locked="0"/>
    </xf>
    <xf numFmtId="41" fontId="5" fillId="0" borderId="11" xfId="22" applyNumberFormat="1" applyFont="1" applyFill="1" applyBorder="1" applyAlignment="1" applyProtection="1">
      <alignment vertical="center"/>
      <protection/>
    </xf>
    <xf numFmtId="41" fontId="48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41" fontId="5" fillId="0" borderId="11" xfId="22" applyNumberFormat="1" applyFont="1" applyFill="1" applyBorder="1" applyAlignment="1" applyProtection="1">
      <alignment horizontal="center" vertical="center"/>
      <protection locked="0"/>
    </xf>
    <xf numFmtId="41" fontId="5" fillId="0" borderId="11" xfId="22" applyNumberFormat="1" applyFont="1" applyFill="1" applyBorder="1" applyAlignment="1" applyProtection="1">
      <alignment horizontal="center" vertical="center"/>
      <protection locked="0"/>
    </xf>
    <xf numFmtId="41" fontId="1" fillId="0" borderId="11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48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市本级201403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泾源县201606" xfId="64"/>
    <cellStyle name="常规_收支分析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pane xSplit="1" ySplit="4" topLeftCell="B5" activePane="bottomRight" state="frozen"/>
      <selection pane="bottomRight" activeCell="C15" sqref="C15"/>
    </sheetView>
  </sheetViews>
  <sheetFormatPr defaultColWidth="12.8515625" defaultRowHeight="18.75" customHeight="1"/>
  <cols>
    <col min="1" max="1" width="25.421875" style="54" customWidth="1"/>
    <col min="2" max="3" width="10.28125" style="55" customWidth="1"/>
    <col min="4" max="4" width="9.00390625" style="56" customWidth="1"/>
    <col min="5" max="5" width="11.7109375" style="57" customWidth="1"/>
    <col min="6" max="6" width="12.00390625" style="57" customWidth="1"/>
    <col min="7" max="7" width="11.28125" style="56" customWidth="1"/>
    <col min="8" max="8" width="8.7109375" style="57" customWidth="1"/>
    <col min="9" max="9" width="11.28125" style="58" customWidth="1"/>
    <col min="10" max="10" width="11.28125" style="59" customWidth="1"/>
    <col min="11" max="11" width="11.28125" style="60" customWidth="1"/>
    <col min="12" max="16384" width="12.8515625" style="60" customWidth="1"/>
  </cols>
  <sheetData>
    <row r="1" spans="1:8" ht="31.5" customHeight="1">
      <c r="A1" s="61" t="s">
        <v>0</v>
      </c>
      <c r="B1" s="62"/>
      <c r="C1" s="62"/>
      <c r="D1" s="62"/>
      <c r="E1" s="62"/>
      <c r="F1" s="62"/>
      <c r="G1" s="62"/>
      <c r="H1" s="62"/>
    </row>
    <row r="2" spans="1:8" ht="18.75" customHeight="1">
      <c r="A2" s="6" t="s">
        <v>1</v>
      </c>
      <c r="B2" s="63"/>
      <c r="C2" s="64"/>
      <c r="D2" s="7"/>
      <c r="E2" s="9"/>
      <c r="F2" s="9"/>
      <c r="G2" s="10" t="s">
        <v>2</v>
      </c>
      <c r="H2" s="65"/>
    </row>
    <row r="3" spans="1:10" ht="18.75" customHeight="1">
      <c r="A3" s="12" t="s">
        <v>3</v>
      </c>
      <c r="B3" s="66" t="s">
        <v>4</v>
      </c>
      <c r="C3" s="14" t="s">
        <v>5</v>
      </c>
      <c r="D3" s="67" t="s">
        <v>6</v>
      </c>
      <c r="E3" s="68"/>
      <c r="F3" s="68"/>
      <c r="G3" s="68"/>
      <c r="H3" s="69"/>
      <c r="I3" s="48" t="s">
        <v>7</v>
      </c>
      <c r="J3" s="49" t="s">
        <v>8</v>
      </c>
    </row>
    <row r="4" spans="1:10" ht="31.5" customHeight="1">
      <c r="A4" s="18"/>
      <c r="B4" s="66"/>
      <c r="C4" s="19"/>
      <c r="D4" s="13" t="s">
        <v>9</v>
      </c>
      <c r="E4" s="70" t="s">
        <v>10</v>
      </c>
      <c r="F4" s="70" t="s">
        <v>11</v>
      </c>
      <c r="G4" s="13" t="s">
        <v>12</v>
      </c>
      <c r="H4" s="20" t="s">
        <v>13</v>
      </c>
      <c r="I4" s="48"/>
      <c r="J4" s="49"/>
    </row>
    <row r="5" spans="1:12" s="51" customFormat="1" ht="18" customHeight="1">
      <c r="A5" s="71" t="s">
        <v>14</v>
      </c>
      <c r="B5" s="72">
        <f aca="true" t="shared" si="0" ref="B5:G5">SUM(B6:B8)</f>
        <v>19684</v>
      </c>
      <c r="C5" s="72">
        <f t="shared" si="0"/>
        <v>8373</v>
      </c>
      <c r="D5" s="72">
        <f t="shared" si="0"/>
        <v>47448</v>
      </c>
      <c r="E5" s="23">
        <v>100</v>
      </c>
      <c r="F5" s="23">
        <f aca="true" t="shared" si="1" ref="F5:F9">SUM(D5/B5*100)</f>
        <v>241.04856736435684</v>
      </c>
      <c r="G5" s="72">
        <f t="shared" si="0"/>
        <v>47498</v>
      </c>
      <c r="H5" s="24">
        <f>(D5-G5)/G5*100</f>
        <v>-0.10526759021432482</v>
      </c>
      <c r="I5" s="72">
        <f>SUM(I6:I8)</f>
        <v>47448</v>
      </c>
      <c r="J5" s="72">
        <f>SUM(J6:J8)</f>
        <v>39075</v>
      </c>
      <c r="L5" s="87"/>
    </row>
    <row r="6" spans="1:12" ht="18" customHeight="1">
      <c r="A6" s="73" t="s">
        <v>15</v>
      </c>
      <c r="B6" s="74"/>
      <c r="C6" s="29">
        <f>SUM(I6-J6)</f>
        <v>4817</v>
      </c>
      <c r="D6" s="75">
        <f aca="true" t="shared" si="2" ref="D6:D10">SUM(I6)</f>
        <v>27753</v>
      </c>
      <c r="E6" s="76">
        <f aca="true" t="shared" si="3" ref="E6:E10">SUM(D6/D5)*100</f>
        <v>58.49140111279717</v>
      </c>
      <c r="F6" s="77" t="e">
        <f t="shared" si="1"/>
        <v>#DIV/0!</v>
      </c>
      <c r="G6" s="78">
        <v>27171</v>
      </c>
      <c r="H6" s="31">
        <f aca="true" t="shared" si="4" ref="H6:H54">(D6-G6)/G6*100</f>
        <v>2.141989621287402</v>
      </c>
      <c r="I6" s="50">
        <v>27753</v>
      </c>
      <c r="J6" s="50">
        <v>22936</v>
      </c>
      <c r="L6" s="88"/>
    </row>
    <row r="7" spans="1:12" ht="18" customHeight="1">
      <c r="A7" s="73" t="s">
        <v>16</v>
      </c>
      <c r="B7" s="74"/>
      <c r="C7" s="29">
        <f>SUM(I7-J7)</f>
        <v>2118</v>
      </c>
      <c r="D7" s="75">
        <f t="shared" si="2"/>
        <v>10860</v>
      </c>
      <c r="E7" s="76">
        <f>SUM(D7/D5)*100</f>
        <v>22.888214466363177</v>
      </c>
      <c r="F7" s="77" t="e">
        <f t="shared" si="1"/>
        <v>#DIV/0!</v>
      </c>
      <c r="G7" s="78">
        <v>10619</v>
      </c>
      <c r="H7" s="31">
        <f t="shared" si="4"/>
        <v>2.269516903663245</v>
      </c>
      <c r="I7" s="50">
        <v>10860</v>
      </c>
      <c r="J7" s="50">
        <v>8742</v>
      </c>
      <c r="L7" s="88"/>
    </row>
    <row r="8" spans="1:12" s="52" customFormat="1" ht="18" customHeight="1">
      <c r="A8" s="25" t="s">
        <v>17</v>
      </c>
      <c r="B8" s="43">
        <f aca="true" t="shared" si="5" ref="B8:G8">SUM(B9,B27)</f>
        <v>19684</v>
      </c>
      <c r="C8" s="26">
        <f t="shared" si="5"/>
        <v>1438</v>
      </c>
      <c r="D8" s="26">
        <f t="shared" si="5"/>
        <v>8835</v>
      </c>
      <c r="E8" s="23">
        <f>SUM(D8/D5)*100</f>
        <v>18.620384420839656</v>
      </c>
      <c r="F8" s="79">
        <f t="shared" si="1"/>
        <v>44.884169884169886</v>
      </c>
      <c r="G8" s="26">
        <f t="shared" si="5"/>
        <v>9708</v>
      </c>
      <c r="H8" s="24">
        <f t="shared" si="4"/>
        <v>-8.992583436341162</v>
      </c>
      <c r="I8" s="43">
        <f>SUM(I9,I27)</f>
        <v>8835</v>
      </c>
      <c r="J8" s="43">
        <f>SUM(J9,J27)</f>
        <v>7397</v>
      </c>
      <c r="L8" s="89"/>
    </row>
    <row r="9" spans="1:12" s="52" customFormat="1" ht="18" customHeight="1">
      <c r="A9" s="25" t="s">
        <v>18</v>
      </c>
      <c r="B9" s="26">
        <f aca="true" t="shared" si="6" ref="B9:G9">SUM(B10:B26)</f>
        <v>11500</v>
      </c>
      <c r="C9" s="26">
        <f t="shared" si="6"/>
        <v>1088</v>
      </c>
      <c r="D9" s="26">
        <f t="shared" si="6"/>
        <v>7391</v>
      </c>
      <c r="E9" s="23">
        <f t="shared" si="3"/>
        <v>83.65591397849462</v>
      </c>
      <c r="F9" s="79">
        <f t="shared" si="1"/>
        <v>64.2695652173913</v>
      </c>
      <c r="G9" s="26">
        <f t="shared" si="6"/>
        <v>6337</v>
      </c>
      <c r="H9" s="24">
        <f t="shared" si="4"/>
        <v>16.63247593498501</v>
      </c>
      <c r="I9" s="43">
        <f>SUM(I10:I26)</f>
        <v>7391</v>
      </c>
      <c r="J9" s="43">
        <f>SUM(J10:J26)</f>
        <v>6303</v>
      </c>
      <c r="L9" s="89"/>
    </row>
    <row r="10" spans="1:12" ht="18" customHeight="1">
      <c r="A10" s="27" t="s">
        <v>19</v>
      </c>
      <c r="B10" s="28">
        <v>6150</v>
      </c>
      <c r="C10" s="29">
        <f aca="true" t="shared" si="7" ref="C10:C26">SUM(I10-J10)</f>
        <v>548</v>
      </c>
      <c r="D10" s="75">
        <f t="shared" si="2"/>
        <v>2782</v>
      </c>
      <c r="E10" s="76">
        <f t="shared" si="3"/>
        <v>37.640373427141114</v>
      </c>
      <c r="F10" s="77">
        <f aca="true" t="shared" si="8" ref="F10:F24">SUM(D10/B10*100)</f>
        <v>45.235772357723576</v>
      </c>
      <c r="G10" s="28">
        <v>3053</v>
      </c>
      <c r="H10" s="31">
        <f t="shared" si="4"/>
        <v>-8.87651490337373</v>
      </c>
      <c r="I10" s="50">
        <v>2782</v>
      </c>
      <c r="J10" s="50">
        <v>2234</v>
      </c>
      <c r="L10" s="88"/>
    </row>
    <row r="11" spans="1:10" ht="18" customHeight="1">
      <c r="A11" s="27" t="s">
        <v>20</v>
      </c>
      <c r="B11" s="28"/>
      <c r="C11" s="29">
        <f t="shared" si="7"/>
        <v>0</v>
      </c>
      <c r="D11" s="75">
        <f aca="true" t="shared" si="9" ref="D11:D26">SUM(I11)</f>
        <v>0</v>
      </c>
      <c r="E11" s="76">
        <f>SUM(D11/D9)*100</f>
        <v>0</v>
      </c>
      <c r="F11" s="77" t="e">
        <f t="shared" si="8"/>
        <v>#DIV/0!</v>
      </c>
      <c r="G11" s="28">
        <v>26</v>
      </c>
      <c r="H11" s="31">
        <f t="shared" si="4"/>
        <v>-100</v>
      </c>
      <c r="I11" s="50"/>
      <c r="J11" s="50"/>
    </row>
    <row r="12" spans="1:12" ht="18" customHeight="1">
      <c r="A12" s="27" t="s">
        <v>21</v>
      </c>
      <c r="B12" s="28">
        <v>1031</v>
      </c>
      <c r="C12" s="29">
        <f t="shared" si="7"/>
        <v>230</v>
      </c>
      <c r="D12" s="75">
        <f t="shared" si="9"/>
        <v>918</v>
      </c>
      <c r="E12" s="76">
        <f>SUM(D12/D9)*100</f>
        <v>12.420511432823703</v>
      </c>
      <c r="F12" s="77">
        <f t="shared" si="8"/>
        <v>89.03976721629486</v>
      </c>
      <c r="G12" s="28">
        <v>658</v>
      </c>
      <c r="H12" s="31">
        <f t="shared" si="4"/>
        <v>39.51367781155015</v>
      </c>
      <c r="I12" s="50">
        <v>918</v>
      </c>
      <c r="J12" s="50">
        <v>688</v>
      </c>
      <c r="L12" s="88"/>
    </row>
    <row r="13" spans="1:10" ht="18" customHeight="1">
      <c r="A13" s="27" t="s">
        <v>22</v>
      </c>
      <c r="B13" s="28"/>
      <c r="C13" s="29">
        <f t="shared" si="7"/>
        <v>0</v>
      </c>
      <c r="D13" s="75">
        <f t="shared" si="9"/>
        <v>0</v>
      </c>
      <c r="E13" s="76">
        <f>SUM(D13/D9)*100</f>
        <v>0</v>
      </c>
      <c r="F13" s="77" t="e">
        <f t="shared" si="8"/>
        <v>#DIV/0!</v>
      </c>
      <c r="G13" s="28">
        <f aca="true" t="shared" si="10" ref="G13:G24">SUM(L13)</f>
        <v>0</v>
      </c>
      <c r="H13" s="31" t="e">
        <f t="shared" si="4"/>
        <v>#DIV/0!</v>
      </c>
      <c r="I13" s="50"/>
      <c r="J13" s="50"/>
    </row>
    <row r="14" spans="1:10" ht="18" customHeight="1">
      <c r="A14" s="27" t="s">
        <v>23</v>
      </c>
      <c r="B14" s="28">
        <v>450</v>
      </c>
      <c r="C14" s="29">
        <f t="shared" si="7"/>
        <v>20</v>
      </c>
      <c r="D14" s="75">
        <f t="shared" si="9"/>
        <v>161</v>
      </c>
      <c r="E14" s="76">
        <f>SUM(D14/D9)*100</f>
        <v>2.1783249898525234</v>
      </c>
      <c r="F14" s="77">
        <f t="shared" si="8"/>
        <v>35.77777777777777</v>
      </c>
      <c r="G14" s="28">
        <v>291</v>
      </c>
      <c r="H14" s="31">
        <f t="shared" si="4"/>
        <v>-44.67353951890035</v>
      </c>
      <c r="I14" s="50">
        <v>161</v>
      </c>
      <c r="J14" s="50">
        <v>141</v>
      </c>
    </row>
    <row r="15" spans="1:10" ht="18" customHeight="1">
      <c r="A15" s="27" t="s">
        <v>24</v>
      </c>
      <c r="B15" s="28"/>
      <c r="C15" s="29">
        <f t="shared" si="7"/>
        <v>0</v>
      </c>
      <c r="D15" s="75">
        <f t="shared" si="9"/>
        <v>0</v>
      </c>
      <c r="E15" s="76">
        <f>SUM(D15/D9)*100</f>
        <v>0</v>
      </c>
      <c r="F15" s="77" t="e">
        <f t="shared" si="8"/>
        <v>#DIV/0!</v>
      </c>
      <c r="G15" s="33">
        <f t="shared" si="10"/>
        <v>0</v>
      </c>
      <c r="H15" s="31" t="e">
        <f t="shared" si="4"/>
        <v>#DIV/0!</v>
      </c>
      <c r="I15" s="50"/>
      <c r="J15" s="50"/>
    </row>
    <row r="16" spans="1:12" ht="18" customHeight="1">
      <c r="A16" s="27" t="s">
        <v>25</v>
      </c>
      <c r="B16" s="28"/>
      <c r="C16" s="29">
        <f t="shared" si="7"/>
        <v>0</v>
      </c>
      <c r="D16" s="75">
        <f t="shared" si="9"/>
        <v>0</v>
      </c>
      <c r="E16" s="76">
        <f>SUM(D16/D9)*100</f>
        <v>0</v>
      </c>
      <c r="F16" s="77" t="e">
        <f t="shared" si="8"/>
        <v>#DIV/0!</v>
      </c>
      <c r="G16" s="28">
        <f t="shared" si="10"/>
        <v>0</v>
      </c>
      <c r="H16" s="31" t="e">
        <f t="shared" si="4"/>
        <v>#DIV/0!</v>
      </c>
      <c r="I16" s="90"/>
      <c r="J16" s="90"/>
      <c r="L16" s="88"/>
    </row>
    <row r="17" spans="1:12" ht="18" customHeight="1">
      <c r="A17" s="27" t="s">
        <v>26</v>
      </c>
      <c r="B17" s="28"/>
      <c r="C17" s="29">
        <f t="shared" si="7"/>
        <v>0</v>
      </c>
      <c r="D17" s="75">
        <f t="shared" si="9"/>
        <v>0</v>
      </c>
      <c r="E17" s="76">
        <f>SUM(D17/D9)*100</f>
        <v>0</v>
      </c>
      <c r="F17" s="77" t="e">
        <f t="shared" si="8"/>
        <v>#DIV/0!</v>
      </c>
      <c r="G17" s="28">
        <f t="shared" si="10"/>
        <v>0</v>
      </c>
      <c r="H17" s="31" t="e">
        <f t="shared" si="4"/>
        <v>#DIV/0!</v>
      </c>
      <c r="I17" s="90"/>
      <c r="J17" s="90"/>
      <c r="L17" s="88"/>
    </row>
    <row r="18" spans="1:10" ht="18" customHeight="1">
      <c r="A18" s="27" t="s">
        <v>27</v>
      </c>
      <c r="B18" s="28">
        <v>844</v>
      </c>
      <c r="C18" s="29">
        <f t="shared" si="7"/>
        <v>67</v>
      </c>
      <c r="D18" s="75">
        <f t="shared" si="9"/>
        <v>618</v>
      </c>
      <c r="E18" s="76">
        <f>SUM(D18/D9)*100</f>
        <v>8.361520768502233</v>
      </c>
      <c r="F18" s="77">
        <f t="shared" si="8"/>
        <v>73.22274881516587</v>
      </c>
      <c r="G18" s="28">
        <v>459</v>
      </c>
      <c r="H18" s="31">
        <f t="shared" si="4"/>
        <v>34.64052287581699</v>
      </c>
      <c r="I18" s="90">
        <v>618</v>
      </c>
      <c r="J18" s="90">
        <v>551</v>
      </c>
    </row>
    <row r="19" spans="1:12" ht="18" customHeight="1">
      <c r="A19" s="27" t="s">
        <v>28</v>
      </c>
      <c r="B19" s="28"/>
      <c r="C19" s="29">
        <f t="shared" si="7"/>
        <v>0</v>
      </c>
      <c r="D19" s="75">
        <f t="shared" si="9"/>
        <v>0</v>
      </c>
      <c r="E19" s="76">
        <f>SUM(D19/D9)*100</f>
        <v>0</v>
      </c>
      <c r="F19" s="77" t="e">
        <f t="shared" si="8"/>
        <v>#DIV/0!</v>
      </c>
      <c r="G19" s="28">
        <f t="shared" si="10"/>
        <v>0</v>
      </c>
      <c r="H19" s="31" t="e">
        <f t="shared" si="4"/>
        <v>#DIV/0!</v>
      </c>
      <c r="I19" s="90"/>
      <c r="J19" s="90"/>
      <c r="L19" s="88"/>
    </row>
    <row r="20" spans="1:12" ht="18" customHeight="1">
      <c r="A20" s="27" t="s">
        <v>29</v>
      </c>
      <c r="B20" s="28"/>
      <c r="C20" s="29">
        <f t="shared" si="7"/>
        <v>0</v>
      </c>
      <c r="D20" s="75">
        <f t="shared" si="9"/>
        <v>0</v>
      </c>
      <c r="E20" s="76">
        <f>SUM(D20/D9)*100</f>
        <v>0</v>
      </c>
      <c r="F20" s="77" t="e">
        <f t="shared" si="8"/>
        <v>#DIV/0!</v>
      </c>
      <c r="G20" s="28">
        <f t="shared" si="10"/>
        <v>0</v>
      </c>
      <c r="H20" s="31" t="e">
        <f t="shared" si="4"/>
        <v>#DIV/0!</v>
      </c>
      <c r="I20" s="90"/>
      <c r="J20" s="90"/>
      <c r="L20" s="88"/>
    </row>
    <row r="21" spans="1:10" ht="18" customHeight="1">
      <c r="A21" s="27" t="s">
        <v>30</v>
      </c>
      <c r="B21" s="28">
        <v>2644</v>
      </c>
      <c r="C21" s="29">
        <f t="shared" si="7"/>
        <v>200</v>
      </c>
      <c r="D21" s="75">
        <f t="shared" si="9"/>
        <v>1561</v>
      </c>
      <c r="E21" s="76">
        <f>SUM(D21/D9)*100</f>
        <v>21.120281423352726</v>
      </c>
      <c r="F21" s="77">
        <f t="shared" si="8"/>
        <v>59.039334341906205</v>
      </c>
      <c r="G21" s="28">
        <v>1483</v>
      </c>
      <c r="H21" s="31">
        <f t="shared" si="4"/>
        <v>5.259608900876602</v>
      </c>
      <c r="I21" s="78">
        <v>1561</v>
      </c>
      <c r="J21" s="78">
        <v>1361</v>
      </c>
    </row>
    <row r="22" spans="1:12" ht="18" customHeight="1">
      <c r="A22" s="27" t="s">
        <v>31</v>
      </c>
      <c r="B22" s="28">
        <v>342</v>
      </c>
      <c r="C22" s="29">
        <f t="shared" si="7"/>
        <v>19</v>
      </c>
      <c r="D22" s="75">
        <f t="shared" si="9"/>
        <v>1320</v>
      </c>
      <c r="E22" s="76">
        <f>SUM(D22/D9)*100</f>
        <v>17.859558923014475</v>
      </c>
      <c r="F22" s="77">
        <f t="shared" si="8"/>
        <v>385.96491228070175</v>
      </c>
      <c r="G22" s="28">
        <v>341</v>
      </c>
      <c r="H22" s="31">
        <f t="shared" si="4"/>
        <v>287.0967741935484</v>
      </c>
      <c r="I22" s="90">
        <v>1320</v>
      </c>
      <c r="J22" s="90">
        <v>1301</v>
      </c>
      <c r="L22" s="88"/>
    </row>
    <row r="23" spans="1:12" ht="18" customHeight="1">
      <c r="A23" s="27" t="s">
        <v>32</v>
      </c>
      <c r="B23" s="28"/>
      <c r="C23" s="29">
        <f t="shared" si="7"/>
        <v>0</v>
      </c>
      <c r="D23" s="75">
        <f t="shared" si="9"/>
        <v>0</v>
      </c>
      <c r="E23" s="76">
        <f>SUM(D23/D9)*100</f>
        <v>0</v>
      </c>
      <c r="F23" s="77" t="e">
        <f t="shared" si="8"/>
        <v>#DIV/0!</v>
      </c>
      <c r="G23" s="28">
        <f t="shared" si="10"/>
        <v>0</v>
      </c>
      <c r="H23" s="31" t="e">
        <f t="shared" si="4"/>
        <v>#DIV/0!</v>
      </c>
      <c r="I23" s="90"/>
      <c r="J23" s="90"/>
      <c r="L23" s="88"/>
    </row>
    <row r="24" spans="1:10" ht="18" customHeight="1">
      <c r="A24" s="27" t="s">
        <v>33</v>
      </c>
      <c r="B24" s="32"/>
      <c r="C24" s="29">
        <f t="shared" si="7"/>
        <v>0</v>
      </c>
      <c r="D24" s="75">
        <f t="shared" si="9"/>
        <v>0</v>
      </c>
      <c r="E24" s="76">
        <f>SUM(D24/D9)*100</f>
        <v>0</v>
      </c>
      <c r="F24" s="77" t="e">
        <f t="shared" si="8"/>
        <v>#DIV/0!</v>
      </c>
      <c r="G24" s="80">
        <f t="shared" si="10"/>
        <v>0</v>
      </c>
      <c r="H24" s="31" t="e">
        <f t="shared" si="4"/>
        <v>#DIV/0!</v>
      </c>
      <c r="I24" s="50"/>
      <c r="J24" s="50"/>
    </row>
    <row r="25" spans="1:10" ht="18" customHeight="1">
      <c r="A25" s="27" t="s">
        <v>34</v>
      </c>
      <c r="B25" s="35">
        <v>39</v>
      </c>
      <c r="C25" s="29">
        <f t="shared" si="7"/>
        <v>4</v>
      </c>
      <c r="D25" s="75">
        <f t="shared" si="9"/>
        <v>26</v>
      </c>
      <c r="E25" s="76">
        <f>SUM(D25/D9)*100</f>
        <v>0.3517791909078609</v>
      </c>
      <c r="F25" s="76">
        <f aca="true" t="shared" si="11" ref="F25:F37">SUM(D25/B25*100)</f>
        <v>66.66666666666666</v>
      </c>
      <c r="G25" s="80">
        <v>26</v>
      </c>
      <c r="H25" s="31">
        <f t="shared" si="4"/>
        <v>0</v>
      </c>
      <c r="I25" s="50">
        <v>26</v>
      </c>
      <c r="J25" s="50">
        <v>22</v>
      </c>
    </row>
    <row r="26" spans="1:10" ht="18" customHeight="1">
      <c r="A26" s="27" t="s">
        <v>35</v>
      </c>
      <c r="B26" s="35"/>
      <c r="C26" s="29">
        <f t="shared" si="7"/>
        <v>0</v>
      </c>
      <c r="D26" s="75">
        <f t="shared" si="9"/>
        <v>5</v>
      </c>
      <c r="E26" s="76">
        <f>SUM(D26/D9)*100</f>
        <v>0.06764984440535787</v>
      </c>
      <c r="F26" s="76" t="e">
        <f t="shared" si="11"/>
        <v>#DIV/0!</v>
      </c>
      <c r="G26" s="50"/>
      <c r="H26" s="31" t="e">
        <f t="shared" si="4"/>
        <v>#DIV/0!</v>
      </c>
      <c r="I26" s="50">
        <v>5</v>
      </c>
      <c r="J26" s="50">
        <v>5</v>
      </c>
    </row>
    <row r="27" spans="1:12" s="52" customFormat="1" ht="18" customHeight="1">
      <c r="A27" s="25" t="s">
        <v>36</v>
      </c>
      <c r="B27" s="43">
        <f aca="true" t="shared" si="12" ref="B27:G27">SUM(B28:B35)</f>
        <v>8184</v>
      </c>
      <c r="C27" s="26">
        <f t="shared" si="12"/>
        <v>350</v>
      </c>
      <c r="D27" s="81">
        <f t="shared" si="12"/>
        <v>1444</v>
      </c>
      <c r="E27" s="23">
        <f>SUM(D27/D8)*100</f>
        <v>16.344086021505376</v>
      </c>
      <c r="F27" s="23">
        <f t="shared" si="11"/>
        <v>17.64418377321603</v>
      </c>
      <c r="G27" s="26">
        <f t="shared" si="12"/>
        <v>3371</v>
      </c>
      <c r="H27" s="24">
        <f t="shared" si="4"/>
        <v>-57.16404627706911</v>
      </c>
      <c r="I27" s="43">
        <f>SUM(I28:I35)</f>
        <v>1444</v>
      </c>
      <c r="J27" s="43">
        <f>SUM(J28:J35)</f>
        <v>1094</v>
      </c>
      <c r="L27" s="89"/>
    </row>
    <row r="28" spans="1:12" ht="18" customHeight="1">
      <c r="A28" s="27" t="s">
        <v>37</v>
      </c>
      <c r="B28" s="28">
        <v>1598</v>
      </c>
      <c r="C28" s="29">
        <f aca="true" t="shared" si="13" ref="C28:C35">SUM(I28-J28)</f>
        <v>154</v>
      </c>
      <c r="D28" s="75">
        <f aca="true" t="shared" si="14" ref="D28:D54">SUM(I28)</f>
        <v>525</v>
      </c>
      <c r="E28" s="76">
        <f>SUM(D28/D27)*100</f>
        <v>36.35734072022161</v>
      </c>
      <c r="F28" s="76">
        <f t="shared" si="11"/>
        <v>32.85356695869837</v>
      </c>
      <c r="G28" s="28">
        <v>905</v>
      </c>
      <c r="H28" s="31">
        <f t="shared" si="4"/>
        <v>-41.988950276243095</v>
      </c>
      <c r="I28" s="50">
        <v>525</v>
      </c>
      <c r="J28" s="50">
        <v>371</v>
      </c>
      <c r="L28" s="88"/>
    </row>
    <row r="29" spans="1:12" ht="18" customHeight="1">
      <c r="A29" s="27" t="s">
        <v>38</v>
      </c>
      <c r="B29" s="28">
        <v>964</v>
      </c>
      <c r="C29" s="29">
        <f t="shared" si="13"/>
        <v>45</v>
      </c>
      <c r="D29" s="75">
        <f t="shared" si="14"/>
        <v>376</v>
      </c>
      <c r="E29" s="76">
        <f>SUM(D29/D27)*100</f>
        <v>26.038781163434905</v>
      </c>
      <c r="F29" s="76">
        <f t="shared" si="11"/>
        <v>39.004149377593365</v>
      </c>
      <c r="G29" s="28">
        <v>595</v>
      </c>
      <c r="H29" s="31">
        <f t="shared" si="4"/>
        <v>-36.806722689075634</v>
      </c>
      <c r="I29" s="50">
        <v>376</v>
      </c>
      <c r="J29" s="50">
        <v>331</v>
      </c>
      <c r="L29" s="88"/>
    </row>
    <row r="30" spans="1:12" ht="18" customHeight="1">
      <c r="A30" s="27" t="s">
        <v>39</v>
      </c>
      <c r="B30" s="28">
        <v>507</v>
      </c>
      <c r="C30" s="29">
        <f t="shared" si="13"/>
        <v>46</v>
      </c>
      <c r="D30" s="75">
        <f t="shared" si="14"/>
        <v>133</v>
      </c>
      <c r="E30" s="76">
        <f>SUM(D30/D27)*100</f>
        <v>9.210526315789473</v>
      </c>
      <c r="F30" s="76">
        <f t="shared" si="11"/>
        <v>26.232741617357004</v>
      </c>
      <c r="G30" s="28">
        <v>393</v>
      </c>
      <c r="H30" s="31">
        <f t="shared" si="4"/>
        <v>-66.15776081424937</v>
      </c>
      <c r="I30" s="50">
        <v>133</v>
      </c>
      <c r="J30" s="50">
        <v>87</v>
      </c>
      <c r="L30" s="88"/>
    </row>
    <row r="31" spans="1:10" ht="18" customHeight="1">
      <c r="A31" s="27" t="s">
        <v>40</v>
      </c>
      <c r="B31" s="28"/>
      <c r="C31" s="29">
        <f t="shared" si="13"/>
        <v>0</v>
      </c>
      <c r="D31" s="75">
        <f t="shared" si="14"/>
        <v>0</v>
      </c>
      <c r="E31" s="76">
        <f>SUM(D31/D27)*100</f>
        <v>0</v>
      </c>
      <c r="F31" s="76" t="e">
        <f t="shared" si="11"/>
        <v>#DIV/0!</v>
      </c>
      <c r="G31" s="28">
        <f>SUM(L31)</f>
        <v>0</v>
      </c>
      <c r="H31" s="31" t="e">
        <f t="shared" si="4"/>
        <v>#DIV/0!</v>
      </c>
      <c r="I31" s="50"/>
      <c r="J31" s="50"/>
    </row>
    <row r="32" spans="1:12" ht="18" customHeight="1">
      <c r="A32" s="27" t="s">
        <v>41</v>
      </c>
      <c r="B32" s="28">
        <v>5115</v>
      </c>
      <c r="C32" s="29">
        <f t="shared" si="13"/>
        <v>105</v>
      </c>
      <c r="D32" s="75">
        <f t="shared" si="14"/>
        <v>410</v>
      </c>
      <c r="E32" s="76">
        <f>SUM(D32/D27)*100</f>
        <v>28.39335180055402</v>
      </c>
      <c r="F32" s="76">
        <f t="shared" si="11"/>
        <v>8.01564027370479</v>
      </c>
      <c r="G32" s="28">
        <v>1428</v>
      </c>
      <c r="H32" s="31">
        <f t="shared" si="4"/>
        <v>-71.28851540616246</v>
      </c>
      <c r="I32" s="50">
        <v>410</v>
      </c>
      <c r="J32" s="50">
        <v>305</v>
      </c>
      <c r="L32" s="88"/>
    </row>
    <row r="33" spans="1:10" ht="18" customHeight="1">
      <c r="A33" s="27" t="s">
        <v>42</v>
      </c>
      <c r="B33" s="82"/>
      <c r="C33" s="29">
        <f t="shared" si="13"/>
        <v>0</v>
      </c>
      <c r="D33" s="75">
        <f t="shared" si="14"/>
        <v>0</v>
      </c>
      <c r="E33" s="76">
        <f>SUM(D33/D27)*100</f>
        <v>0</v>
      </c>
      <c r="F33" s="76" t="e">
        <f t="shared" si="11"/>
        <v>#DIV/0!</v>
      </c>
      <c r="G33" s="28">
        <v>50</v>
      </c>
      <c r="H33" s="31">
        <f t="shared" si="4"/>
        <v>-100</v>
      </c>
      <c r="I33" s="50"/>
      <c r="J33" s="50"/>
    </row>
    <row r="34" spans="1:12" ht="18" customHeight="1">
      <c r="A34" s="27" t="s">
        <v>43</v>
      </c>
      <c r="B34" s="74"/>
      <c r="C34" s="29">
        <f t="shared" si="13"/>
        <v>0</v>
      </c>
      <c r="D34" s="75">
        <f t="shared" si="14"/>
        <v>0</v>
      </c>
      <c r="E34" s="76">
        <f>SUM(D34/D27)*100</f>
        <v>0</v>
      </c>
      <c r="F34" s="76" t="e">
        <f t="shared" si="11"/>
        <v>#DIV/0!</v>
      </c>
      <c r="G34" s="50"/>
      <c r="H34" s="31" t="e">
        <f t="shared" si="4"/>
        <v>#DIV/0!</v>
      </c>
      <c r="I34" s="50"/>
      <c r="J34" s="50"/>
      <c r="L34" s="88"/>
    </row>
    <row r="35" spans="1:10" s="53" customFormat="1" ht="18" customHeight="1">
      <c r="A35" s="27" t="s">
        <v>44</v>
      </c>
      <c r="B35" s="32"/>
      <c r="C35" s="29">
        <f t="shared" si="13"/>
        <v>0</v>
      </c>
      <c r="D35" s="75">
        <f t="shared" si="14"/>
        <v>0</v>
      </c>
      <c r="E35" s="76">
        <f>SUM(D35/D27)*100</f>
        <v>0</v>
      </c>
      <c r="F35" s="76" t="e">
        <f t="shared" si="11"/>
        <v>#DIV/0!</v>
      </c>
      <c r="G35" s="50"/>
      <c r="H35" s="31" t="e">
        <f t="shared" si="4"/>
        <v>#DIV/0!</v>
      </c>
      <c r="I35" s="50"/>
      <c r="J35" s="50"/>
    </row>
    <row r="36" spans="1:12" s="52" customFormat="1" ht="18" customHeight="1">
      <c r="A36" s="83" t="s">
        <v>45</v>
      </c>
      <c r="B36" s="43">
        <f aca="true" t="shared" si="15" ref="B36:G36">SUM(B37:B43,B49:B54)</f>
        <v>1000</v>
      </c>
      <c r="C36" s="43">
        <f t="shared" si="15"/>
        <v>0</v>
      </c>
      <c r="D36" s="43">
        <f t="shared" si="15"/>
        <v>0</v>
      </c>
      <c r="E36" s="23">
        <f>SUM(D36/D5)*100</f>
        <v>0</v>
      </c>
      <c r="F36" s="23">
        <f t="shared" si="11"/>
        <v>0</v>
      </c>
      <c r="G36" s="43">
        <f t="shared" si="15"/>
        <v>0</v>
      </c>
      <c r="H36" s="24" t="e">
        <f t="shared" si="4"/>
        <v>#DIV/0!</v>
      </c>
      <c r="I36" s="43">
        <f>SUM(I37:I43,I49:I54)</f>
        <v>0</v>
      </c>
      <c r="J36" s="43">
        <f>SUM(J37:J43,J49:J54)</f>
        <v>0</v>
      </c>
      <c r="L36" s="89"/>
    </row>
    <row r="37" spans="1:10" ht="18" customHeight="1">
      <c r="A37" s="27" t="s">
        <v>46</v>
      </c>
      <c r="B37" s="74"/>
      <c r="C37" s="40">
        <f aca="true" t="shared" si="16" ref="C37:C42">SUM(I37-J37)</f>
        <v>0</v>
      </c>
      <c r="D37" s="75">
        <f t="shared" si="14"/>
        <v>0</v>
      </c>
      <c r="E37" s="76" t="e">
        <f>SUM(D37/D36)*100</f>
        <v>#DIV/0!</v>
      </c>
      <c r="F37" s="76" t="e">
        <f t="shared" si="11"/>
        <v>#DIV/0!</v>
      </c>
      <c r="G37" s="33" t="s">
        <v>47</v>
      </c>
      <c r="H37" s="31" t="e">
        <f t="shared" si="4"/>
        <v>#VALUE!</v>
      </c>
      <c r="I37" s="50"/>
      <c r="J37" s="50"/>
    </row>
    <row r="38" spans="1:10" ht="18" customHeight="1">
      <c r="A38" s="27" t="s">
        <v>48</v>
      </c>
      <c r="B38" s="74"/>
      <c r="C38" s="40">
        <f t="shared" si="16"/>
        <v>0</v>
      </c>
      <c r="D38" s="75">
        <f t="shared" si="14"/>
        <v>0</v>
      </c>
      <c r="E38" s="76" t="e">
        <f>SUM(D38/D36)*100</f>
        <v>#DIV/0!</v>
      </c>
      <c r="F38" s="76" t="e">
        <f aca="true" t="shared" si="17" ref="F38:F54">SUM(D38/B38*100)</f>
        <v>#DIV/0!</v>
      </c>
      <c r="G38" s="33" t="s">
        <v>47</v>
      </c>
      <c r="H38" s="31" t="e">
        <f t="shared" si="4"/>
        <v>#VALUE!</v>
      </c>
      <c r="I38" s="50"/>
      <c r="J38" s="50"/>
    </row>
    <row r="39" spans="1:10" ht="18" customHeight="1">
      <c r="A39" s="27" t="s">
        <v>49</v>
      </c>
      <c r="B39" s="74"/>
      <c r="C39" s="40">
        <f t="shared" si="16"/>
        <v>0</v>
      </c>
      <c r="D39" s="75">
        <f t="shared" si="14"/>
        <v>0</v>
      </c>
      <c r="E39" s="76" t="e">
        <f>SUM(D39/D36)*100</f>
        <v>#DIV/0!</v>
      </c>
      <c r="F39" s="76" t="e">
        <f t="shared" si="17"/>
        <v>#DIV/0!</v>
      </c>
      <c r="G39" s="33" t="s">
        <v>47</v>
      </c>
      <c r="H39" s="31" t="e">
        <f t="shared" si="4"/>
        <v>#VALUE!</v>
      </c>
      <c r="I39" s="50"/>
      <c r="J39" s="50"/>
    </row>
    <row r="40" spans="1:10" ht="18" customHeight="1">
      <c r="A40" s="27" t="s">
        <v>50</v>
      </c>
      <c r="B40" s="74"/>
      <c r="C40" s="40">
        <f t="shared" si="16"/>
        <v>0</v>
      </c>
      <c r="D40" s="75">
        <f t="shared" si="14"/>
        <v>0</v>
      </c>
      <c r="E40" s="76" t="e">
        <f>SUM(D40/D36)*100</f>
        <v>#DIV/0!</v>
      </c>
      <c r="F40" s="76" t="e">
        <f t="shared" si="17"/>
        <v>#DIV/0!</v>
      </c>
      <c r="G40" s="33" t="s">
        <v>47</v>
      </c>
      <c r="H40" s="31" t="e">
        <f t="shared" si="4"/>
        <v>#VALUE!</v>
      </c>
      <c r="I40" s="50"/>
      <c r="J40" s="50"/>
    </row>
    <row r="41" spans="1:10" ht="18" customHeight="1">
      <c r="A41" s="27" t="s">
        <v>51</v>
      </c>
      <c r="B41" s="74"/>
      <c r="C41" s="40">
        <f t="shared" si="16"/>
        <v>0</v>
      </c>
      <c r="D41" s="75">
        <f t="shared" si="14"/>
        <v>0</v>
      </c>
      <c r="E41" s="76" t="e">
        <f>SUM(D41/D36)*100</f>
        <v>#DIV/0!</v>
      </c>
      <c r="F41" s="76" t="e">
        <f t="shared" si="17"/>
        <v>#DIV/0!</v>
      </c>
      <c r="G41" s="33" t="s">
        <v>47</v>
      </c>
      <c r="H41" s="31" t="e">
        <f t="shared" si="4"/>
        <v>#VALUE!</v>
      </c>
      <c r="I41" s="50"/>
      <c r="J41" s="50"/>
    </row>
    <row r="42" spans="1:10" ht="18" customHeight="1">
      <c r="A42" s="27" t="s">
        <v>52</v>
      </c>
      <c r="B42" s="74"/>
      <c r="C42" s="40">
        <f t="shared" si="16"/>
        <v>0</v>
      </c>
      <c r="D42" s="75">
        <f t="shared" si="14"/>
        <v>0</v>
      </c>
      <c r="E42" s="76" t="e">
        <f>SUM(D42/D36)*100</f>
        <v>#DIV/0!</v>
      </c>
      <c r="F42" s="76" t="e">
        <f t="shared" si="17"/>
        <v>#DIV/0!</v>
      </c>
      <c r="G42" s="33"/>
      <c r="H42" s="31" t="e">
        <f t="shared" si="4"/>
        <v>#DIV/0!</v>
      </c>
      <c r="I42" s="50"/>
      <c r="J42" s="50"/>
    </row>
    <row r="43" spans="1:10" ht="18" customHeight="1">
      <c r="A43" s="27" t="s">
        <v>53</v>
      </c>
      <c r="B43" s="40">
        <f aca="true" t="shared" si="18" ref="B43:G43">SUM(B44:B48)</f>
        <v>1000</v>
      </c>
      <c r="C43" s="40">
        <f t="shared" si="18"/>
        <v>0</v>
      </c>
      <c r="D43" s="40">
        <f t="shared" si="18"/>
        <v>0</v>
      </c>
      <c r="E43" s="41" t="e">
        <f>SUM(D43/D36)*100</f>
        <v>#DIV/0!</v>
      </c>
      <c r="F43" s="41">
        <f t="shared" si="17"/>
        <v>0</v>
      </c>
      <c r="G43" s="40">
        <f t="shared" si="18"/>
        <v>0</v>
      </c>
      <c r="H43" s="42" t="e">
        <f t="shared" si="4"/>
        <v>#DIV/0!</v>
      </c>
      <c r="I43" s="40">
        <f>SUM(I44:I48)</f>
        <v>0</v>
      </c>
      <c r="J43" s="40">
        <f>SUM(J44:J48)</f>
        <v>0</v>
      </c>
    </row>
    <row r="44" spans="1:10" ht="18" customHeight="1">
      <c r="A44" s="27" t="s">
        <v>54</v>
      </c>
      <c r="B44" s="74"/>
      <c r="C44" s="40">
        <f aca="true" t="shared" si="19" ref="C44:C54">SUM(I44-J44)</f>
        <v>0</v>
      </c>
      <c r="D44" s="75">
        <f t="shared" si="14"/>
        <v>0</v>
      </c>
      <c r="E44" s="76" t="e">
        <f>SUM(D44/D43)*100</f>
        <v>#DIV/0!</v>
      </c>
      <c r="F44" s="76" t="e">
        <f t="shared" si="17"/>
        <v>#DIV/0!</v>
      </c>
      <c r="G44" s="33"/>
      <c r="H44" s="31" t="e">
        <f t="shared" si="4"/>
        <v>#DIV/0!</v>
      </c>
      <c r="I44" s="50"/>
      <c r="J44" s="50"/>
    </row>
    <row r="45" spans="1:10" ht="18" customHeight="1">
      <c r="A45" s="27" t="s">
        <v>55</v>
      </c>
      <c r="B45" s="74"/>
      <c r="C45" s="40">
        <f t="shared" si="19"/>
        <v>0</v>
      </c>
      <c r="D45" s="75">
        <f t="shared" si="14"/>
        <v>0</v>
      </c>
      <c r="E45" s="76" t="e">
        <f>SUM(D45/D43)*100</f>
        <v>#DIV/0!</v>
      </c>
      <c r="F45" s="76" t="e">
        <f t="shared" si="17"/>
        <v>#DIV/0!</v>
      </c>
      <c r="G45" s="33"/>
      <c r="H45" s="31" t="e">
        <f t="shared" si="4"/>
        <v>#DIV/0!</v>
      </c>
      <c r="I45" s="50"/>
      <c r="J45" s="50"/>
    </row>
    <row r="46" spans="1:12" ht="18" customHeight="1">
      <c r="A46" s="27" t="s">
        <v>56</v>
      </c>
      <c r="B46" s="74"/>
      <c r="C46" s="40">
        <f t="shared" si="19"/>
        <v>0</v>
      </c>
      <c r="D46" s="75">
        <f t="shared" si="14"/>
        <v>0</v>
      </c>
      <c r="E46" s="76" t="e">
        <f>SUM(D46/D43)*100</f>
        <v>#DIV/0!</v>
      </c>
      <c r="F46" s="76" t="e">
        <f t="shared" si="17"/>
        <v>#DIV/0!</v>
      </c>
      <c r="G46" s="33"/>
      <c r="H46" s="31" t="e">
        <f t="shared" si="4"/>
        <v>#DIV/0!</v>
      </c>
      <c r="I46" s="50"/>
      <c r="J46" s="50"/>
      <c r="L46" s="88"/>
    </row>
    <row r="47" spans="1:10" ht="18" customHeight="1">
      <c r="A47" s="46" t="s">
        <v>57</v>
      </c>
      <c r="B47" s="74"/>
      <c r="C47" s="40">
        <f t="shared" si="19"/>
        <v>0</v>
      </c>
      <c r="D47" s="75">
        <f t="shared" si="14"/>
        <v>0</v>
      </c>
      <c r="E47" s="76" t="e">
        <f>SUM(D47/D43)*100</f>
        <v>#DIV/0!</v>
      </c>
      <c r="F47" s="76" t="e">
        <f t="shared" si="17"/>
        <v>#DIV/0!</v>
      </c>
      <c r="G47" s="33"/>
      <c r="H47" s="31" t="e">
        <f t="shared" si="4"/>
        <v>#DIV/0!</v>
      </c>
      <c r="I47" s="50"/>
      <c r="J47" s="50"/>
    </row>
    <row r="48" spans="1:10" ht="18" customHeight="1">
      <c r="A48" s="27" t="s">
        <v>58</v>
      </c>
      <c r="B48" s="74">
        <v>1000</v>
      </c>
      <c r="C48" s="40">
        <f t="shared" si="19"/>
        <v>0</v>
      </c>
      <c r="D48" s="75">
        <f t="shared" si="14"/>
        <v>0</v>
      </c>
      <c r="E48" s="76" t="e">
        <f>SUM(D48/D43)*100</f>
        <v>#DIV/0!</v>
      </c>
      <c r="F48" s="76">
        <f t="shared" si="17"/>
        <v>0</v>
      </c>
      <c r="G48" s="33"/>
      <c r="H48" s="31" t="e">
        <f t="shared" si="4"/>
        <v>#DIV/0!</v>
      </c>
      <c r="I48" s="50"/>
      <c r="J48" s="50"/>
    </row>
    <row r="49" spans="1:10" ht="18" customHeight="1">
      <c r="A49" s="27" t="s">
        <v>59</v>
      </c>
      <c r="B49" s="74"/>
      <c r="C49" s="40">
        <f t="shared" si="19"/>
        <v>0</v>
      </c>
      <c r="D49" s="75">
        <f t="shared" si="14"/>
        <v>0</v>
      </c>
      <c r="E49" s="76" t="e">
        <f>SUM(D49/D36)*100</f>
        <v>#DIV/0!</v>
      </c>
      <c r="F49" s="76" t="e">
        <f t="shared" si="17"/>
        <v>#DIV/0!</v>
      </c>
      <c r="G49" s="33"/>
      <c r="H49" s="31" t="e">
        <f t="shared" si="4"/>
        <v>#DIV/0!</v>
      </c>
      <c r="I49" s="50"/>
      <c r="J49" s="50"/>
    </row>
    <row r="50" spans="1:10" ht="18" customHeight="1">
      <c r="A50" s="27" t="s">
        <v>60</v>
      </c>
      <c r="B50" s="74"/>
      <c r="C50" s="40">
        <f t="shared" si="19"/>
        <v>0</v>
      </c>
      <c r="D50" s="75">
        <f t="shared" si="14"/>
        <v>0</v>
      </c>
      <c r="E50" s="76" t="e">
        <f>SUM(D50/D36)*100</f>
        <v>#DIV/0!</v>
      </c>
      <c r="F50" s="76" t="e">
        <f t="shared" si="17"/>
        <v>#DIV/0!</v>
      </c>
      <c r="G50" s="33"/>
      <c r="H50" s="31" t="e">
        <f t="shared" si="4"/>
        <v>#DIV/0!</v>
      </c>
      <c r="I50" s="50"/>
      <c r="J50" s="50"/>
    </row>
    <row r="51" spans="1:10" ht="18" customHeight="1">
      <c r="A51" s="27" t="s">
        <v>61</v>
      </c>
      <c r="B51" s="84"/>
      <c r="C51" s="40">
        <f t="shared" si="19"/>
        <v>0</v>
      </c>
      <c r="D51" s="75">
        <f t="shared" si="14"/>
        <v>0</v>
      </c>
      <c r="E51" s="76" t="e">
        <f>SUM(D51/D36)*100</f>
        <v>#DIV/0!</v>
      </c>
      <c r="F51" s="76" t="e">
        <f t="shared" si="17"/>
        <v>#DIV/0!</v>
      </c>
      <c r="G51" s="85"/>
      <c r="H51" s="31" t="e">
        <f t="shared" si="4"/>
        <v>#DIV/0!</v>
      </c>
      <c r="I51" s="50"/>
      <c r="J51" s="50"/>
    </row>
    <row r="52" spans="1:10" ht="18.75" customHeight="1">
      <c r="A52" s="27" t="s">
        <v>62</v>
      </c>
      <c r="B52" s="82"/>
      <c r="C52" s="40">
        <f t="shared" si="19"/>
        <v>0</v>
      </c>
      <c r="D52" s="75">
        <f t="shared" si="14"/>
        <v>0</v>
      </c>
      <c r="E52" s="76" t="e">
        <f>SUM(D52/D36)*100</f>
        <v>#DIV/0!</v>
      </c>
      <c r="F52" s="76" t="e">
        <f t="shared" si="17"/>
        <v>#DIV/0!</v>
      </c>
      <c r="G52" s="86"/>
      <c r="H52" s="31" t="e">
        <f t="shared" si="4"/>
        <v>#DIV/0!</v>
      </c>
      <c r="I52" s="50"/>
      <c r="J52" s="50"/>
    </row>
    <row r="53" spans="1:10" ht="18.75" customHeight="1">
      <c r="A53" s="46" t="s">
        <v>63</v>
      </c>
      <c r="B53" s="82"/>
      <c r="C53" s="40">
        <f t="shared" si="19"/>
        <v>0</v>
      </c>
      <c r="D53" s="75">
        <f t="shared" si="14"/>
        <v>0</v>
      </c>
      <c r="E53" s="76" t="e">
        <f>SUM(D53/D36)*100</f>
        <v>#DIV/0!</v>
      </c>
      <c r="F53" s="76" t="e">
        <f t="shared" si="17"/>
        <v>#DIV/0!</v>
      </c>
      <c r="G53" s="86"/>
      <c r="H53" s="31" t="e">
        <f t="shared" si="4"/>
        <v>#DIV/0!</v>
      </c>
      <c r="I53" s="50"/>
      <c r="J53" s="50"/>
    </row>
    <row r="54" spans="1:10" ht="18.75" customHeight="1">
      <c r="A54" s="27" t="s">
        <v>64</v>
      </c>
      <c r="B54" s="82"/>
      <c r="C54" s="40">
        <f t="shared" si="19"/>
        <v>0</v>
      </c>
      <c r="D54" s="75">
        <f t="shared" si="14"/>
        <v>0</v>
      </c>
      <c r="E54" s="76" t="e">
        <f>SUM(D54/D36)*100</f>
        <v>#DIV/0!</v>
      </c>
      <c r="F54" s="76" t="e">
        <f t="shared" si="17"/>
        <v>#DIV/0!</v>
      </c>
      <c r="G54" s="86"/>
      <c r="H54" s="31" t="e">
        <f t="shared" si="4"/>
        <v>#DIV/0!</v>
      </c>
      <c r="I54" s="50"/>
      <c r="J54" s="50"/>
    </row>
  </sheetData>
  <sheetProtection/>
  <autoFilter ref="A4:H54"/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1" right="0.71" top="0.94" bottom="0.55" header="0.31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pane xSplit="1" ySplit="4" topLeftCell="B5" activePane="bottomRight" state="frozen"/>
      <selection pane="bottomRight" activeCell="C9" sqref="C9"/>
    </sheetView>
  </sheetViews>
  <sheetFormatPr defaultColWidth="9.00390625" defaultRowHeight="20.25" customHeight="1"/>
  <cols>
    <col min="1" max="1" width="29.140625" style="2" customWidth="1"/>
    <col min="2" max="2" width="9.8515625" style="3" customWidth="1"/>
    <col min="3" max="4" width="11.140625" style="3" customWidth="1"/>
    <col min="5" max="5" width="11.140625" style="4" customWidth="1"/>
    <col min="6" max="6" width="9.421875" style="4" customWidth="1"/>
    <col min="7" max="7" width="11.140625" style="3" customWidth="1"/>
    <col min="8" max="8" width="10.7109375" style="4" customWidth="1"/>
    <col min="9" max="9" width="11.140625" style="2" customWidth="1"/>
    <col min="10" max="11" width="12.140625" style="2" customWidth="1"/>
    <col min="12" max="16384" width="9.00390625" style="2" customWidth="1"/>
  </cols>
  <sheetData>
    <row r="1" spans="1:8" ht="31.5" customHeight="1">
      <c r="A1" s="5" t="s">
        <v>65</v>
      </c>
      <c r="B1" s="5"/>
      <c r="C1" s="5"/>
      <c r="D1" s="5"/>
      <c r="E1" s="5"/>
      <c r="F1" s="5"/>
      <c r="G1" s="5"/>
      <c r="H1" s="5"/>
    </row>
    <row r="2" spans="1:8" ht="18.75" customHeight="1">
      <c r="A2" s="6" t="s">
        <v>1</v>
      </c>
      <c r="B2" s="7"/>
      <c r="C2" s="8"/>
      <c r="D2" s="7"/>
      <c r="E2" s="9"/>
      <c r="F2" s="9"/>
      <c r="G2" s="10" t="s">
        <v>2</v>
      </c>
      <c r="H2" s="11"/>
    </row>
    <row r="3" spans="1:10" ht="18.75" customHeight="1">
      <c r="A3" s="12" t="s">
        <v>3</v>
      </c>
      <c r="B3" s="13" t="s">
        <v>66</v>
      </c>
      <c r="C3" s="14" t="s">
        <v>5</v>
      </c>
      <c r="D3" s="15" t="s">
        <v>6</v>
      </c>
      <c r="E3" s="16"/>
      <c r="F3" s="16"/>
      <c r="G3" s="16"/>
      <c r="H3" s="17"/>
      <c r="I3" s="48" t="s">
        <v>5</v>
      </c>
      <c r="J3" s="49" t="s">
        <v>67</v>
      </c>
    </row>
    <row r="4" spans="1:10" ht="31.5" customHeight="1">
      <c r="A4" s="18"/>
      <c r="B4" s="13"/>
      <c r="C4" s="19"/>
      <c r="D4" s="13" t="s">
        <v>9</v>
      </c>
      <c r="E4" s="20" t="s">
        <v>10</v>
      </c>
      <c r="F4" s="20" t="s">
        <v>68</v>
      </c>
      <c r="G4" s="13" t="s">
        <v>12</v>
      </c>
      <c r="H4" s="20" t="s">
        <v>13</v>
      </c>
      <c r="I4" s="48"/>
      <c r="J4" s="49"/>
    </row>
    <row r="5" spans="1:10" s="1" customFormat="1" ht="18" customHeight="1">
      <c r="A5" s="21" t="s">
        <v>69</v>
      </c>
      <c r="B5" s="22">
        <f aca="true" t="shared" si="0" ref="B5:G5">SUM(B6,B33)</f>
        <v>378440</v>
      </c>
      <c r="C5" s="22">
        <f t="shared" si="0"/>
        <v>27904</v>
      </c>
      <c r="D5" s="22">
        <f t="shared" si="0"/>
        <v>271086</v>
      </c>
      <c r="E5" s="23">
        <v>100</v>
      </c>
      <c r="F5" s="23">
        <f aca="true" t="shared" si="1" ref="F5:F9">SUM(D5/B5*100)</f>
        <v>71.63249127999154</v>
      </c>
      <c r="G5" s="22">
        <f t="shared" si="0"/>
        <v>239808</v>
      </c>
      <c r="H5" s="24">
        <f aca="true" t="shared" si="2" ref="H5:H9">(D5-G5)/G5*100</f>
        <v>13.042934347477983</v>
      </c>
      <c r="I5" s="22">
        <f>SUM(I6,I33)</f>
        <v>271086</v>
      </c>
      <c r="J5" s="22">
        <f>SUM(J6,J33)</f>
        <v>243182</v>
      </c>
    </row>
    <row r="6" spans="1:10" s="1" customFormat="1" ht="18" customHeight="1">
      <c r="A6" s="25" t="s">
        <v>70</v>
      </c>
      <c r="B6" s="26">
        <f aca="true" t="shared" si="3" ref="B6:G6">SUM(B7:B29)</f>
        <v>373649</v>
      </c>
      <c r="C6" s="26">
        <f t="shared" si="3"/>
        <v>27651</v>
      </c>
      <c r="D6" s="26">
        <f t="shared" si="3"/>
        <v>269182</v>
      </c>
      <c r="E6" s="23">
        <f>SUM(D6/D5)*100</f>
        <v>99.2976398633644</v>
      </c>
      <c r="F6" s="23">
        <f t="shared" si="1"/>
        <v>72.04140784533078</v>
      </c>
      <c r="G6" s="26">
        <f t="shared" si="3"/>
        <v>239185</v>
      </c>
      <c r="H6" s="24">
        <f t="shared" si="2"/>
        <v>12.541338294625499</v>
      </c>
      <c r="I6" s="26">
        <f>SUM(I7:I29)</f>
        <v>269182</v>
      </c>
      <c r="J6" s="26">
        <f>SUM(J7:J29)</f>
        <v>241531</v>
      </c>
    </row>
    <row r="7" spans="1:12" ht="18" customHeight="1">
      <c r="A7" s="27" t="s">
        <v>71</v>
      </c>
      <c r="B7" s="28">
        <v>49375</v>
      </c>
      <c r="C7" s="29">
        <f aca="true" t="shared" si="4" ref="C7:C9">SUM(I7-J7)</f>
        <v>1841</v>
      </c>
      <c r="D7" s="29">
        <f>SUM(I7)</f>
        <v>9440</v>
      </c>
      <c r="E7" s="30">
        <f>SUM(D7/D6)*100</f>
        <v>3.5069209679696263</v>
      </c>
      <c r="F7" s="30">
        <f t="shared" si="1"/>
        <v>19.11898734177215</v>
      </c>
      <c r="G7" s="28">
        <v>7361</v>
      </c>
      <c r="H7" s="31">
        <f t="shared" si="2"/>
        <v>28.243445184078254</v>
      </c>
      <c r="I7" s="28">
        <v>9440</v>
      </c>
      <c r="J7" s="28">
        <v>7599</v>
      </c>
      <c r="L7" s="3"/>
    </row>
    <row r="8" spans="1:12" ht="18" customHeight="1">
      <c r="A8" s="27" t="s">
        <v>72</v>
      </c>
      <c r="B8" s="28"/>
      <c r="C8" s="29">
        <f t="shared" si="4"/>
        <v>0</v>
      </c>
      <c r="D8" s="29">
        <f aca="true" t="shared" si="5" ref="D8:D29">SUM(I8)</f>
        <v>0</v>
      </c>
      <c r="E8" s="30">
        <f>SUM(D8/D6)*100</f>
        <v>0</v>
      </c>
      <c r="F8" s="30" t="e">
        <f t="shared" si="1"/>
        <v>#DIV/0!</v>
      </c>
      <c r="G8" s="28">
        <f>SUM(L8)</f>
        <v>0</v>
      </c>
      <c r="H8" s="31" t="e">
        <f t="shared" si="2"/>
        <v>#DIV/0!</v>
      </c>
      <c r="I8" s="28"/>
      <c r="J8" s="28"/>
      <c r="L8" s="3"/>
    </row>
    <row r="9" spans="1:12" ht="18" customHeight="1">
      <c r="A9" s="27" t="s">
        <v>73</v>
      </c>
      <c r="B9" s="28"/>
      <c r="C9" s="29">
        <f t="shared" si="4"/>
        <v>0</v>
      </c>
      <c r="D9" s="29">
        <f t="shared" si="5"/>
        <v>0</v>
      </c>
      <c r="E9" s="30">
        <f>SUM(D9/D6)*100</f>
        <v>0</v>
      </c>
      <c r="F9" s="30" t="e">
        <f t="shared" si="1"/>
        <v>#DIV/0!</v>
      </c>
      <c r="G9" s="28">
        <v>0</v>
      </c>
      <c r="H9" s="31" t="e">
        <f t="shared" si="2"/>
        <v>#DIV/0!</v>
      </c>
      <c r="I9" s="28"/>
      <c r="J9" s="28"/>
      <c r="L9" s="3"/>
    </row>
    <row r="10" spans="1:12" ht="18" customHeight="1">
      <c r="A10" s="27" t="s">
        <v>74</v>
      </c>
      <c r="B10" s="28">
        <v>2028</v>
      </c>
      <c r="C10" s="29">
        <f aca="true" t="shared" si="6" ref="C10:C29">SUM(I10-J10)</f>
        <v>140</v>
      </c>
      <c r="D10" s="29">
        <f t="shared" si="5"/>
        <v>1409</v>
      </c>
      <c r="E10" s="30">
        <f>SUM(D10/D6)*100</f>
        <v>0.5234376741386868</v>
      </c>
      <c r="F10" s="30">
        <f aca="true" t="shared" si="7" ref="F10:F29">SUM(D10/B10*100)</f>
        <v>69.47731755424064</v>
      </c>
      <c r="G10" s="28">
        <v>1589</v>
      </c>
      <c r="H10" s="31">
        <f aca="true" t="shared" si="8" ref="H10:H29">(D10-G10)/G10*100</f>
        <v>-11.327879169288861</v>
      </c>
      <c r="I10" s="28">
        <v>1409</v>
      </c>
      <c r="J10" s="28">
        <v>1269</v>
      </c>
      <c r="L10" s="3"/>
    </row>
    <row r="11" spans="1:12" ht="18" customHeight="1">
      <c r="A11" s="27" t="s">
        <v>75</v>
      </c>
      <c r="B11" s="28">
        <v>62752</v>
      </c>
      <c r="C11" s="29">
        <f t="shared" si="6"/>
        <v>7735</v>
      </c>
      <c r="D11" s="29">
        <f t="shared" si="5"/>
        <v>35655</v>
      </c>
      <c r="E11" s="30">
        <f>SUM(D11/D6)*100</f>
        <v>13.24568507552511</v>
      </c>
      <c r="F11" s="30">
        <f t="shared" si="7"/>
        <v>56.818906170321256</v>
      </c>
      <c r="G11" s="28">
        <v>30992</v>
      </c>
      <c r="H11" s="31">
        <f t="shared" si="8"/>
        <v>15.045818275684047</v>
      </c>
      <c r="I11" s="28">
        <v>35655</v>
      </c>
      <c r="J11" s="28">
        <v>27920</v>
      </c>
      <c r="L11" s="3"/>
    </row>
    <row r="12" spans="1:12" ht="18" customHeight="1">
      <c r="A12" s="27" t="s">
        <v>76</v>
      </c>
      <c r="B12" s="28">
        <v>11616</v>
      </c>
      <c r="C12" s="29">
        <f t="shared" si="6"/>
        <v>153</v>
      </c>
      <c r="D12" s="29">
        <f t="shared" si="5"/>
        <v>328</v>
      </c>
      <c r="E12" s="30">
        <f>SUM(D12/D6)*100</f>
        <v>0.12185064380233449</v>
      </c>
      <c r="F12" s="30">
        <f t="shared" si="7"/>
        <v>2.8236914600550964</v>
      </c>
      <c r="G12" s="28">
        <v>172</v>
      </c>
      <c r="H12" s="31">
        <f t="shared" si="8"/>
        <v>90.69767441860465</v>
      </c>
      <c r="I12" s="28">
        <v>328</v>
      </c>
      <c r="J12" s="28">
        <v>175</v>
      </c>
      <c r="L12" s="3"/>
    </row>
    <row r="13" spans="1:12" ht="18" customHeight="1">
      <c r="A13" s="27" t="s">
        <v>77</v>
      </c>
      <c r="B13" s="28">
        <v>4569</v>
      </c>
      <c r="C13" s="29">
        <f t="shared" si="6"/>
        <v>916</v>
      </c>
      <c r="D13" s="29">
        <f t="shared" si="5"/>
        <v>3520</v>
      </c>
      <c r="E13" s="30">
        <f>SUM(D13/D6)*100</f>
        <v>1.3076654456835897</v>
      </c>
      <c r="F13" s="30">
        <f t="shared" si="7"/>
        <v>77.04092799299627</v>
      </c>
      <c r="G13" s="28">
        <v>5650</v>
      </c>
      <c r="H13" s="31">
        <f t="shared" si="8"/>
        <v>-37.69911504424779</v>
      </c>
      <c r="I13" s="28">
        <v>3520</v>
      </c>
      <c r="J13" s="28">
        <v>2604</v>
      </c>
      <c r="L13" s="3"/>
    </row>
    <row r="14" spans="1:12" ht="18" customHeight="1">
      <c r="A14" s="27" t="s">
        <v>78</v>
      </c>
      <c r="B14" s="28">
        <v>59388</v>
      </c>
      <c r="C14" s="29">
        <f t="shared" si="6"/>
        <v>1678</v>
      </c>
      <c r="D14" s="29">
        <f t="shared" si="5"/>
        <v>45939</v>
      </c>
      <c r="E14" s="30">
        <f>SUM(D14/D6)*100</f>
        <v>17.066148553766595</v>
      </c>
      <c r="F14" s="30">
        <f t="shared" si="7"/>
        <v>77.3540109112952</v>
      </c>
      <c r="G14" s="28">
        <v>31563</v>
      </c>
      <c r="H14" s="31">
        <f t="shared" si="8"/>
        <v>45.54700123562399</v>
      </c>
      <c r="I14" s="28">
        <v>45939</v>
      </c>
      <c r="J14" s="28">
        <v>44261</v>
      </c>
      <c r="L14" s="3"/>
    </row>
    <row r="15" spans="1:12" ht="18" customHeight="1">
      <c r="A15" s="27" t="s">
        <v>79</v>
      </c>
      <c r="B15" s="28">
        <v>28651</v>
      </c>
      <c r="C15" s="29">
        <f t="shared" si="6"/>
        <v>3870</v>
      </c>
      <c r="D15" s="29">
        <f t="shared" si="5"/>
        <v>23690</v>
      </c>
      <c r="E15" s="30">
        <f>SUM(D15/D6)*100</f>
        <v>8.800737047796659</v>
      </c>
      <c r="F15" s="30">
        <f t="shared" si="7"/>
        <v>82.68472304631601</v>
      </c>
      <c r="G15" s="28">
        <v>11050</v>
      </c>
      <c r="H15" s="31">
        <f t="shared" si="8"/>
        <v>114.3891402714932</v>
      </c>
      <c r="I15" s="28">
        <v>23690</v>
      </c>
      <c r="J15" s="28">
        <v>19820</v>
      </c>
      <c r="L15" s="3"/>
    </row>
    <row r="16" spans="1:12" ht="18" customHeight="1">
      <c r="A16" s="27" t="s">
        <v>80</v>
      </c>
      <c r="B16" s="28">
        <v>5874</v>
      </c>
      <c r="C16" s="29">
        <f t="shared" si="6"/>
        <v>268</v>
      </c>
      <c r="D16" s="29">
        <f t="shared" si="5"/>
        <v>8320</v>
      </c>
      <c r="E16" s="30">
        <f>SUM(D16/D6)*100</f>
        <v>3.0908455988884844</v>
      </c>
      <c r="F16" s="30">
        <f t="shared" si="7"/>
        <v>141.64113040517535</v>
      </c>
      <c r="G16" s="28">
        <v>26170</v>
      </c>
      <c r="H16" s="31">
        <f t="shared" si="8"/>
        <v>-68.20787160871227</v>
      </c>
      <c r="I16" s="28">
        <v>8320</v>
      </c>
      <c r="J16" s="28">
        <v>8052</v>
      </c>
      <c r="L16" s="3"/>
    </row>
    <row r="17" spans="1:12" ht="18" customHeight="1">
      <c r="A17" s="27" t="s">
        <v>81</v>
      </c>
      <c r="B17" s="28">
        <v>13806</v>
      </c>
      <c r="C17" s="29">
        <f t="shared" si="6"/>
        <v>678</v>
      </c>
      <c r="D17" s="29">
        <f t="shared" si="5"/>
        <v>22068</v>
      </c>
      <c r="E17" s="30">
        <f>SUM(D17/D6)*100</f>
        <v>8.198170754359504</v>
      </c>
      <c r="F17" s="30">
        <f t="shared" si="7"/>
        <v>159.84354628422426</v>
      </c>
      <c r="G17" s="28">
        <v>23192</v>
      </c>
      <c r="H17" s="31">
        <f t="shared" si="8"/>
        <v>-4.846498792687134</v>
      </c>
      <c r="I17" s="28">
        <v>22068</v>
      </c>
      <c r="J17" s="28">
        <v>21390</v>
      </c>
      <c r="L17" s="3"/>
    </row>
    <row r="18" spans="1:12" ht="18" customHeight="1">
      <c r="A18" s="27" t="s">
        <v>82</v>
      </c>
      <c r="B18" s="28">
        <v>96351</v>
      </c>
      <c r="C18" s="29">
        <f t="shared" si="6"/>
        <v>9965</v>
      </c>
      <c r="D18" s="29">
        <f t="shared" si="5"/>
        <v>95563</v>
      </c>
      <c r="E18" s="30">
        <f>SUM(D18/D6)*100</f>
        <v>35.5012593709832</v>
      </c>
      <c r="F18" s="30">
        <f t="shared" si="7"/>
        <v>99.182156905481</v>
      </c>
      <c r="G18" s="28">
        <v>71707</v>
      </c>
      <c r="H18" s="31">
        <f t="shared" si="8"/>
        <v>33.268718535149986</v>
      </c>
      <c r="I18" s="28">
        <v>95563</v>
      </c>
      <c r="J18" s="28">
        <v>85598</v>
      </c>
      <c r="L18" s="3"/>
    </row>
    <row r="19" spans="1:12" ht="18" customHeight="1">
      <c r="A19" s="27" t="s">
        <v>83</v>
      </c>
      <c r="B19" s="28">
        <v>9446</v>
      </c>
      <c r="C19" s="29">
        <f t="shared" si="6"/>
        <v>361</v>
      </c>
      <c r="D19" s="29">
        <f t="shared" si="5"/>
        <v>3778</v>
      </c>
      <c r="E19" s="30">
        <f>SUM(D19/D6)*100</f>
        <v>1.4035113789183526</v>
      </c>
      <c r="F19" s="30">
        <f t="shared" si="7"/>
        <v>39.99576540334533</v>
      </c>
      <c r="G19" s="28">
        <v>9098</v>
      </c>
      <c r="H19" s="31">
        <f t="shared" si="8"/>
        <v>-58.474389975818866</v>
      </c>
      <c r="I19" s="28">
        <v>3778</v>
      </c>
      <c r="J19" s="28">
        <v>3417</v>
      </c>
      <c r="L19" s="3"/>
    </row>
    <row r="20" spans="1:12" ht="18" customHeight="1">
      <c r="A20" s="27" t="s">
        <v>84</v>
      </c>
      <c r="B20" s="28"/>
      <c r="C20" s="29">
        <f t="shared" si="6"/>
        <v>0</v>
      </c>
      <c r="D20" s="29">
        <f t="shared" si="5"/>
        <v>0</v>
      </c>
      <c r="E20" s="30">
        <f>SUM(D20/D6)*100</f>
        <v>0</v>
      </c>
      <c r="F20" s="30" t="e">
        <f t="shared" si="7"/>
        <v>#DIV/0!</v>
      </c>
      <c r="G20" s="28">
        <v>195</v>
      </c>
      <c r="H20" s="31">
        <f t="shared" si="8"/>
        <v>-100</v>
      </c>
      <c r="I20" s="28"/>
      <c r="J20" s="28"/>
      <c r="L20" s="3"/>
    </row>
    <row r="21" spans="1:12" ht="18" customHeight="1">
      <c r="A21" s="27" t="s">
        <v>85</v>
      </c>
      <c r="B21" s="28">
        <v>3156</v>
      </c>
      <c r="C21" s="29">
        <f t="shared" si="6"/>
        <v>11</v>
      </c>
      <c r="D21" s="29">
        <f t="shared" si="5"/>
        <v>2161</v>
      </c>
      <c r="E21" s="30">
        <f>SUM(D21/D6)*100</f>
        <v>0.8028025648074536</v>
      </c>
      <c r="F21" s="30">
        <f t="shared" si="7"/>
        <v>68.47275031685678</v>
      </c>
      <c r="G21" s="28">
        <v>175</v>
      </c>
      <c r="H21" s="31">
        <f t="shared" si="8"/>
        <v>1134.857142857143</v>
      </c>
      <c r="I21" s="28">
        <v>2161</v>
      </c>
      <c r="J21" s="28">
        <v>2150</v>
      </c>
      <c r="L21" s="3"/>
    </row>
    <row r="22" spans="1:12" ht="18" customHeight="1">
      <c r="A22" s="27" t="s">
        <v>86</v>
      </c>
      <c r="B22" s="28"/>
      <c r="C22" s="29">
        <f t="shared" si="6"/>
        <v>0</v>
      </c>
      <c r="D22" s="29">
        <f t="shared" si="5"/>
        <v>0</v>
      </c>
      <c r="E22" s="30">
        <f>SUM(D22/D6)*100</f>
        <v>0</v>
      </c>
      <c r="F22" s="30" t="e">
        <f t="shared" si="7"/>
        <v>#DIV/0!</v>
      </c>
      <c r="G22" s="28">
        <v>0</v>
      </c>
      <c r="H22" s="31" t="e">
        <f t="shared" si="8"/>
        <v>#DIV/0!</v>
      </c>
      <c r="I22" s="28"/>
      <c r="J22" s="28"/>
      <c r="L22" s="3"/>
    </row>
    <row r="23" spans="1:12" ht="18" customHeight="1">
      <c r="A23" s="27" t="s">
        <v>87</v>
      </c>
      <c r="B23" s="28">
        <v>40</v>
      </c>
      <c r="C23" s="29">
        <f t="shared" si="6"/>
        <v>0</v>
      </c>
      <c r="D23" s="29">
        <f t="shared" si="5"/>
        <v>27</v>
      </c>
      <c r="E23" s="30">
        <f>SUM(D23/D6)*100</f>
        <v>0.010030388361777533</v>
      </c>
      <c r="F23" s="30">
        <f t="shared" si="7"/>
        <v>67.5</v>
      </c>
      <c r="G23" s="28">
        <v>1357</v>
      </c>
      <c r="H23" s="31">
        <f t="shared" si="8"/>
        <v>-98.01031687546057</v>
      </c>
      <c r="I23" s="28">
        <v>27</v>
      </c>
      <c r="J23" s="28">
        <v>27</v>
      </c>
      <c r="L23" s="3"/>
    </row>
    <row r="24" spans="1:12" ht="18" customHeight="1">
      <c r="A24" s="27" t="s">
        <v>88</v>
      </c>
      <c r="B24" s="28">
        <v>18696</v>
      </c>
      <c r="C24" s="29">
        <f t="shared" si="6"/>
        <v>0</v>
      </c>
      <c r="D24" s="29">
        <f t="shared" si="5"/>
        <v>15164</v>
      </c>
      <c r="E24" s="30">
        <f>SUM(D24/D6)*100</f>
        <v>5.633363300666463</v>
      </c>
      <c r="F24" s="30">
        <f t="shared" si="7"/>
        <v>81.10825845100557</v>
      </c>
      <c r="G24" s="28">
        <v>13093</v>
      </c>
      <c r="H24" s="31">
        <f t="shared" si="8"/>
        <v>15.817612464675781</v>
      </c>
      <c r="I24" s="28">
        <v>15164</v>
      </c>
      <c r="J24" s="28">
        <v>15164</v>
      </c>
      <c r="L24" s="3"/>
    </row>
    <row r="25" spans="1:12" ht="18" customHeight="1">
      <c r="A25" s="27" t="s">
        <v>89</v>
      </c>
      <c r="B25" s="28">
        <v>225</v>
      </c>
      <c r="C25" s="29">
        <f t="shared" si="6"/>
        <v>0</v>
      </c>
      <c r="D25" s="29">
        <f t="shared" si="5"/>
        <v>0</v>
      </c>
      <c r="E25" s="30">
        <f>SUM(D25/D6)*100</f>
        <v>0</v>
      </c>
      <c r="F25" s="30">
        <f t="shared" si="7"/>
        <v>0</v>
      </c>
      <c r="G25" s="28">
        <v>0</v>
      </c>
      <c r="H25" s="31" t="e">
        <f t="shared" si="8"/>
        <v>#DIV/0!</v>
      </c>
      <c r="I25" s="28"/>
      <c r="J25" s="28"/>
      <c r="L25" s="3"/>
    </row>
    <row r="26" spans="1:12" ht="18" customHeight="1">
      <c r="A26" s="27" t="s">
        <v>90</v>
      </c>
      <c r="B26" s="32">
        <v>831</v>
      </c>
      <c r="C26" s="29">
        <f t="shared" si="6"/>
        <v>35</v>
      </c>
      <c r="D26" s="29">
        <f t="shared" si="5"/>
        <v>658</v>
      </c>
      <c r="E26" s="30">
        <f>SUM(D26/D6)*100</f>
        <v>0.24444427933517102</v>
      </c>
      <c r="F26" s="30">
        <f t="shared" si="7"/>
        <v>79.18170878459688</v>
      </c>
      <c r="G26" s="33">
        <v>0</v>
      </c>
      <c r="H26" s="31" t="e">
        <f t="shared" si="8"/>
        <v>#DIV/0!</v>
      </c>
      <c r="I26" s="32">
        <v>658</v>
      </c>
      <c r="J26" s="32">
        <v>623</v>
      </c>
      <c r="L26" s="3"/>
    </row>
    <row r="27" spans="1:12" ht="18" customHeight="1">
      <c r="A27" s="27" t="s">
        <v>91</v>
      </c>
      <c r="B27" s="32"/>
      <c r="C27" s="29">
        <f t="shared" si="6"/>
        <v>0</v>
      </c>
      <c r="D27" s="29">
        <f t="shared" si="5"/>
        <v>0</v>
      </c>
      <c r="E27" s="30">
        <f>SUM(D27/D6)*100</f>
        <v>0</v>
      </c>
      <c r="F27" s="30" t="e">
        <f t="shared" si="7"/>
        <v>#DIV/0!</v>
      </c>
      <c r="G27" s="28">
        <v>0</v>
      </c>
      <c r="H27" s="31" t="e">
        <f t="shared" si="8"/>
        <v>#DIV/0!</v>
      </c>
      <c r="I27" s="32"/>
      <c r="J27" s="32"/>
      <c r="L27" s="3"/>
    </row>
    <row r="28" spans="1:10" ht="18" customHeight="1">
      <c r="A28" s="27" t="s">
        <v>92</v>
      </c>
      <c r="B28" s="32">
        <v>3845</v>
      </c>
      <c r="C28" s="29">
        <f t="shared" si="6"/>
        <v>0</v>
      </c>
      <c r="D28" s="29">
        <f t="shared" si="5"/>
        <v>1462</v>
      </c>
      <c r="E28" s="30">
        <f>SUM(D28/D6)*100</f>
        <v>0.5431269549969909</v>
      </c>
      <c r="F28" s="30">
        <f t="shared" si="7"/>
        <v>38.02340702210663</v>
      </c>
      <c r="G28" s="33">
        <v>5821</v>
      </c>
      <c r="H28" s="31">
        <f t="shared" si="8"/>
        <v>-74.88404054286205</v>
      </c>
      <c r="I28" s="32">
        <v>1462</v>
      </c>
      <c r="J28" s="32">
        <v>1462</v>
      </c>
    </row>
    <row r="29" spans="1:10" ht="18" customHeight="1">
      <c r="A29" s="27" t="s">
        <v>93</v>
      </c>
      <c r="B29" s="32">
        <v>3000</v>
      </c>
      <c r="C29" s="29">
        <f t="shared" si="6"/>
        <v>0</v>
      </c>
      <c r="D29" s="29">
        <f t="shared" si="5"/>
        <v>0</v>
      </c>
      <c r="E29" s="30">
        <f>SUM(D29/D6)*100</f>
        <v>0</v>
      </c>
      <c r="F29" s="30">
        <f t="shared" si="7"/>
        <v>0</v>
      </c>
      <c r="G29" s="33"/>
      <c r="H29" s="31" t="e">
        <f t="shared" si="8"/>
        <v>#DIV/0!</v>
      </c>
      <c r="I29" s="32"/>
      <c r="J29" s="32"/>
    </row>
    <row r="30" spans="1:10" ht="18" customHeight="1">
      <c r="A30" s="34" t="s">
        <v>94</v>
      </c>
      <c r="B30" s="35"/>
      <c r="C30" s="36"/>
      <c r="D30" s="36"/>
      <c r="E30" s="37"/>
      <c r="F30" s="37"/>
      <c r="G30" s="36"/>
      <c r="H30" s="38"/>
      <c r="I30" s="37"/>
      <c r="J30" s="38"/>
    </row>
    <row r="31" spans="1:10" ht="18" customHeight="1">
      <c r="A31" s="27" t="s">
        <v>95</v>
      </c>
      <c r="B31" s="39">
        <f aca="true" t="shared" si="9" ref="B31:G31">SUM(B7,B10,B11,B12,B14,B15,B16,B17)</f>
        <v>233490</v>
      </c>
      <c r="C31" s="40">
        <f>SUM(I31-J31)</f>
        <v>16363</v>
      </c>
      <c r="D31" s="39">
        <f t="shared" si="9"/>
        <v>146849</v>
      </c>
      <c r="E31" s="41">
        <f>SUM(D31/D6)*100</f>
        <v>54.553796316247</v>
      </c>
      <c r="F31" s="41">
        <f aca="true" t="shared" si="10" ref="F31:F33">SUM(D31/B31*100)</f>
        <v>62.89305751852328</v>
      </c>
      <c r="G31" s="39">
        <f t="shared" si="9"/>
        <v>132089</v>
      </c>
      <c r="H31" s="42">
        <f>(D31-G31)/G31*100</f>
        <v>11.174284005481153</v>
      </c>
      <c r="I31" s="39">
        <f>SUM(I7,I10,I11,I12,I14,I15,I16,I17)</f>
        <v>146849</v>
      </c>
      <c r="J31" s="39">
        <f>SUM(J7,J10,J11,J12,J14,J15,J16,J17)</f>
        <v>130486</v>
      </c>
    </row>
    <row r="32" spans="1:11" ht="18" customHeight="1">
      <c r="A32" s="27" t="s">
        <v>96</v>
      </c>
      <c r="B32" s="39">
        <f aca="true" t="shared" si="11" ref="B32:G32">SUM(B11,B12,B13,B14,B15,B16,B17,B18,B19,B21,B23,B24,B25)</f>
        <v>314570</v>
      </c>
      <c r="C32" s="40">
        <f>SUM(I32-J32)</f>
        <v>25635</v>
      </c>
      <c r="D32" s="39">
        <f t="shared" si="11"/>
        <v>256213</v>
      </c>
      <c r="E32" s="41">
        <f>SUM(D32/D6)*100</f>
        <v>95.18207012355953</v>
      </c>
      <c r="F32" s="41">
        <f t="shared" si="10"/>
        <v>81.44864418094542</v>
      </c>
      <c r="G32" s="39">
        <f t="shared" si="11"/>
        <v>224219</v>
      </c>
      <c r="H32" s="42">
        <f>(D32-G32)/G32*100</f>
        <v>14.26908513551483</v>
      </c>
      <c r="I32" s="39">
        <f>SUM(I11,I12,I13,I14,I15,I16,I17,I18,I19,I21,I23,I24,I25)</f>
        <v>256213</v>
      </c>
      <c r="J32" s="39">
        <f>SUM(J11,J12,J13,J14,J15,J16,J17,J18,J19,J21,J23,J24,J25)</f>
        <v>230578</v>
      </c>
      <c r="K32" s="1"/>
    </row>
    <row r="33" spans="1:11" s="1" customFormat="1" ht="18" customHeight="1">
      <c r="A33" s="25" t="s">
        <v>97</v>
      </c>
      <c r="B33" s="43">
        <f aca="true" t="shared" si="12" ref="B33:G33">SUM(B34:B38,B46:B52)</f>
        <v>4791</v>
      </c>
      <c r="C33" s="43">
        <f t="shared" si="12"/>
        <v>253</v>
      </c>
      <c r="D33" s="43">
        <f t="shared" si="12"/>
        <v>1904</v>
      </c>
      <c r="E33" s="23">
        <f>SUM(D33/D5)*100</f>
        <v>0.7023601366356065</v>
      </c>
      <c r="F33" s="23">
        <f t="shared" si="10"/>
        <v>39.741181381757464</v>
      </c>
      <c r="G33" s="43">
        <f t="shared" si="12"/>
        <v>623</v>
      </c>
      <c r="H33" s="24">
        <f aca="true" t="shared" si="13" ref="H33:H52">(D33-G33)/G33*100</f>
        <v>205.61797752808988</v>
      </c>
      <c r="I33" s="43">
        <f>SUM(I34:I38,I46:I52)</f>
        <v>1904</v>
      </c>
      <c r="J33" s="43">
        <f>SUM(J34:J38,J46:J52)</f>
        <v>1651</v>
      </c>
      <c r="K33" s="2"/>
    </row>
    <row r="34" spans="1:10" ht="18" customHeight="1">
      <c r="A34" s="27" t="s">
        <v>98</v>
      </c>
      <c r="B34" s="33"/>
      <c r="C34" s="29">
        <f aca="true" t="shared" si="14" ref="C34:C52">SUM(I34-J34)</f>
        <v>0</v>
      </c>
      <c r="D34" s="29">
        <f aca="true" t="shared" si="15" ref="D34:D52">SUM(I34)</f>
        <v>0</v>
      </c>
      <c r="E34" s="30">
        <f>SUM(D34/D33)*100</f>
        <v>0</v>
      </c>
      <c r="F34" s="30" t="e">
        <f aca="true" t="shared" si="16" ref="F34:F52">SUM(D34/B34*100)</f>
        <v>#DIV/0!</v>
      </c>
      <c r="G34" s="31"/>
      <c r="H34" s="31" t="e">
        <f t="shared" si="13"/>
        <v>#DIV/0!</v>
      </c>
      <c r="I34" s="50"/>
      <c r="J34" s="50"/>
    </row>
    <row r="35" spans="1:10" ht="18" customHeight="1">
      <c r="A35" s="27" t="s">
        <v>99</v>
      </c>
      <c r="B35" s="33">
        <v>441</v>
      </c>
      <c r="C35" s="29">
        <f t="shared" si="14"/>
        <v>0</v>
      </c>
      <c r="D35" s="29">
        <f t="shared" si="15"/>
        <v>0</v>
      </c>
      <c r="E35" s="30">
        <f>SUM(D35/D33)*100</f>
        <v>0</v>
      </c>
      <c r="F35" s="30">
        <f t="shared" si="16"/>
        <v>0</v>
      </c>
      <c r="G35" s="31"/>
      <c r="H35" s="31" t="e">
        <f t="shared" si="13"/>
        <v>#DIV/0!</v>
      </c>
      <c r="I35" s="50"/>
      <c r="J35" s="50"/>
    </row>
    <row r="36" spans="1:10" ht="18" customHeight="1">
      <c r="A36" s="27" t="s">
        <v>100</v>
      </c>
      <c r="B36" s="33">
        <v>250</v>
      </c>
      <c r="C36" s="29">
        <f t="shared" si="14"/>
        <v>0</v>
      </c>
      <c r="D36" s="29">
        <f t="shared" si="15"/>
        <v>250</v>
      </c>
      <c r="E36" s="30">
        <f>SUM(D36/D33)*100</f>
        <v>13.130252100840337</v>
      </c>
      <c r="F36" s="30">
        <f t="shared" si="16"/>
        <v>100</v>
      </c>
      <c r="G36" s="44">
        <v>246</v>
      </c>
      <c r="H36" s="31">
        <f t="shared" si="13"/>
        <v>1.6260162601626018</v>
      </c>
      <c r="I36" s="50">
        <v>250</v>
      </c>
      <c r="J36" s="50">
        <v>250</v>
      </c>
    </row>
    <row r="37" spans="1:10" ht="18" customHeight="1">
      <c r="A37" s="27" t="s">
        <v>101</v>
      </c>
      <c r="B37" s="33"/>
      <c r="C37" s="29">
        <f t="shared" si="14"/>
        <v>0</v>
      </c>
      <c r="D37" s="29">
        <f t="shared" si="15"/>
        <v>0</v>
      </c>
      <c r="E37" s="30">
        <f>SUM(D37/D33)*100</f>
        <v>0</v>
      </c>
      <c r="F37" s="30" t="e">
        <f t="shared" si="16"/>
        <v>#DIV/0!</v>
      </c>
      <c r="G37" s="31"/>
      <c r="H37" s="31" t="e">
        <f t="shared" si="13"/>
        <v>#DIV/0!</v>
      </c>
      <c r="I37" s="50"/>
      <c r="J37" s="50"/>
    </row>
    <row r="38" spans="1:10" ht="18" customHeight="1">
      <c r="A38" s="27" t="s">
        <v>102</v>
      </c>
      <c r="B38" s="40">
        <f aca="true" t="shared" si="17" ref="B38:G38">SUM(B39:B45)</f>
        <v>615</v>
      </c>
      <c r="C38" s="40">
        <f t="shared" si="17"/>
        <v>1</v>
      </c>
      <c r="D38" s="40">
        <f t="shared" si="17"/>
        <v>887</v>
      </c>
      <c r="E38" s="41">
        <f>SUM(D38/D33)*100</f>
        <v>46.58613445378151</v>
      </c>
      <c r="F38" s="41">
        <f t="shared" si="16"/>
        <v>144.22764227642278</v>
      </c>
      <c r="G38" s="40">
        <f t="shared" si="17"/>
        <v>0</v>
      </c>
      <c r="H38" s="42" t="e">
        <f t="shared" si="13"/>
        <v>#DIV/0!</v>
      </c>
      <c r="I38" s="40">
        <f>SUM(I39:I45)</f>
        <v>887</v>
      </c>
      <c r="J38" s="40">
        <f>SUM(J39:J45)</f>
        <v>886</v>
      </c>
    </row>
    <row r="39" spans="1:10" ht="18" customHeight="1">
      <c r="A39" s="45" t="s">
        <v>103</v>
      </c>
      <c r="B39" s="33">
        <v>615</v>
      </c>
      <c r="C39" s="29">
        <f t="shared" si="14"/>
        <v>1</v>
      </c>
      <c r="D39" s="29">
        <f t="shared" si="15"/>
        <v>887</v>
      </c>
      <c r="E39" s="30">
        <f>SUM(D39/D38)*100</f>
        <v>100</v>
      </c>
      <c r="F39" s="30">
        <f t="shared" si="16"/>
        <v>144.22764227642278</v>
      </c>
      <c r="G39" s="28"/>
      <c r="H39" s="31" t="e">
        <f t="shared" si="13"/>
        <v>#DIV/0!</v>
      </c>
      <c r="I39" s="50">
        <v>887</v>
      </c>
      <c r="J39" s="50">
        <v>886</v>
      </c>
    </row>
    <row r="40" spans="1:10" ht="18" customHeight="1">
      <c r="A40" s="45" t="s">
        <v>104</v>
      </c>
      <c r="B40" s="33"/>
      <c r="C40" s="29">
        <f t="shared" si="14"/>
        <v>0</v>
      </c>
      <c r="D40" s="29">
        <f t="shared" si="15"/>
        <v>0</v>
      </c>
      <c r="E40" s="30">
        <f>SUM(D40/D38)*100</f>
        <v>0</v>
      </c>
      <c r="F40" s="30" t="e">
        <f t="shared" si="16"/>
        <v>#DIV/0!</v>
      </c>
      <c r="G40" s="31"/>
      <c r="H40" s="31" t="e">
        <f t="shared" si="13"/>
        <v>#DIV/0!</v>
      </c>
      <c r="I40" s="50"/>
      <c r="J40" s="50"/>
    </row>
    <row r="41" spans="1:10" ht="18" customHeight="1">
      <c r="A41" s="46" t="s">
        <v>105</v>
      </c>
      <c r="B41" s="33"/>
      <c r="C41" s="29">
        <f t="shared" si="14"/>
        <v>0</v>
      </c>
      <c r="D41" s="29">
        <f t="shared" si="15"/>
        <v>0</v>
      </c>
      <c r="E41" s="30">
        <f>SUM(D41/D38)*100</f>
        <v>0</v>
      </c>
      <c r="F41" s="30" t="e">
        <f t="shared" si="16"/>
        <v>#DIV/0!</v>
      </c>
      <c r="G41" s="31"/>
      <c r="H41" s="31" t="e">
        <f t="shared" si="13"/>
        <v>#DIV/0!</v>
      </c>
      <c r="I41" s="50"/>
      <c r="J41" s="50"/>
    </row>
    <row r="42" spans="1:10" ht="18" customHeight="1">
      <c r="A42" s="46" t="s">
        <v>106</v>
      </c>
      <c r="B42" s="33"/>
      <c r="C42" s="29">
        <f t="shared" si="14"/>
        <v>0</v>
      </c>
      <c r="D42" s="29">
        <f t="shared" si="15"/>
        <v>0</v>
      </c>
      <c r="E42" s="30">
        <f>SUM(D42/D38)*100</f>
        <v>0</v>
      </c>
      <c r="F42" s="30" t="e">
        <f t="shared" si="16"/>
        <v>#DIV/0!</v>
      </c>
      <c r="G42" s="31"/>
      <c r="H42" s="31" t="e">
        <f t="shared" si="13"/>
        <v>#DIV/0!</v>
      </c>
      <c r="I42" s="50"/>
      <c r="J42" s="50"/>
    </row>
    <row r="43" spans="1:10" ht="18" customHeight="1">
      <c r="A43" s="46" t="s">
        <v>107</v>
      </c>
      <c r="B43" s="33"/>
      <c r="C43" s="29">
        <f t="shared" si="14"/>
        <v>0</v>
      </c>
      <c r="D43" s="29">
        <f t="shared" si="15"/>
        <v>0</v>
      </c>
      <c r="E43" s="30">
        <f>SUM(D43/D38)*100</f>
        <v>0</v>
      </c>
      <c r="F43" s="30" t="e">
        <f t="shared" si="16"/>
        <v>#DIV/0!</v>
      </c>
      <c r="G43" s="31"/>
      <c r="H43" s="31" t="e">
        <f t="shared" si="13"/>
        <v>#DIV/0!</v>
      </c>
      <c r="I43" s="50"/>
      <c r="J43" s="50"/>
    </row>
    <row r="44" spans="1:10" ht="18" customHeight="1">
      <c r="A44" s="46" t="s">
        <v>108</v>
      </c>
      <c r="B44" s="33"/>
      <c r="C44" s="29">
        <f t="shared" si="14"/>
        <v>0</v>
      </c>
      <c r="D44" s="29">
        <f t="shared" si="15"/>
        <v>0</v>
      </c>
      <c r="E44" s="30">
        <f>SUM(D44/D38)*100</f>
        <v>0</v>
      </c>
      <c r="F44" s="30" t="e">
        <f t="shared" si="16"/>
        <v>#DIV/0!</v>
      </c>
      <c r="G44" s="31"/>
      <c r="H44" s="31" t="e">
        <f t="shared" si="13"/>
        <v>#DIV/0!</v>
      </c>
      <c r="I44" s="50"/>
      <c r="J44" s="50"/>
    </row>
    <row r="45" spans="1:10" ht="18" customHeight="1">
      <c r="A45" s="45" t="s">
        <v>109</v>
      </c>
      <c r="B45" s="33"/>
      <c r="C45" s="29">
        <f t="shared" si="14"/>
        <v>0</v>
      </c>
      <c r="D45" s="29">
        <f t="shared" si="15"/>
        <v>0</v>
      </c>
      <c r="E45" s="30">
        <f>SUM(D45/D38)*100</f>
        <v>0</v>
      </c>
      <c r="F45" s="30" t="e">
        <f t="shared" si="16"/>
        <v>#DIV/0!</v>
      </c>
      <c r="G45" s="31"/>
      <c r="H45" s="31" t="e">
        <f t="shared" si="13"/>
        <v>#DIV/0!</v>
      </c>
      <c r="I45" s="50"/>
      <c r="J45" s="50"/>
    </row>
    <row r="46" spans="1:10" ht="18" customHeight="1">
      <c r="A46" s="27" t="s">
        <v>110</v>
      </c>
      <c r="B46" s="33"/>
      <c r="C46" s="29">
        <f t="shared" si="14"/>
        <v>0</v>
      </c>
      <c r="D46" s="29">
        <f t="shared" si="15"/>
        <v>0</v>
      </c>
      <c r="E46" s="30">
        <f>SUM(D46/D33)*100</f>
        <v>0</v>
      </c>
      <c r="F46" s="30" t="e">
        <f t="shared" si="16"/>
        <v>#DIV/0!</v>
      </c>
      <c r="G46" s="31"/>
      <c r="H46" s="31" t="e">
        <f t="shared" si="13"/>
        <v>#DIV/0!</v>
      </c>
      <c r="I46" s="50"/>
      <c r="J46" s="50"/>
    </row>
    <row r="47" spans="1:10" ht="18" customHeight="1">
      <c r="A47" s="27" t="s">
        <v>111</v>
      </c>
      <c r="B47" s="33"/>
      <c r="C47" s="29">
        <f t="shared" si="14"/>
        <v>0</v>
      </c>
      <c r="D47" s="29">
        <f t="shared" si="15"/>
        <v>0</v>
      </c>
      <c r="E47" s="30">
        <f>SUM(D47/D33)*100</f>
        <v>0</v>
      </c>
      <c r="F47" s="30" t="e">
        <f t="shared" si="16"/>
        <v>#DIV/0!</v>
      </c>
      <c r="G47" s="31"/>
      <c r="H47" s="31" t="e">
        <f t="shared" si="13"/>
        <v>#DIV/0!</v>
      </c>
      <c r="I47" s="50"/>
      <c r="J47" s="50"/>
    </row>
    <row r="48" spans="1:10" ht="18" customHeight="1">
      <c r="A48" s="27" t="s">
        <v>112</v>
      </c>
      <c r="B48" s="33"/>
      <c r="C48" s="29">
        <f t="shared" si="14"/>
        <v>0</v>
      </c>
      <c r="D48" s="29">
        <f t="shared" si="15"/>
        <v>0</v>
      </c>
      <c r="E48" s="30">
        <f>SUM(D48/D33)*100</f>
        <v>0</v>
      </c>
      <c r="F48" s="30" t="e">
        <f t="shared" si="16"/>
        <v>#DIV/0!</v>
      </c>
      <c r="G48" s="31"/>
      <c r="H48" s="31" t="e">
        <f t="shared" si="13"/>
        <v>#DIV/0!</v>
      </c>
      <c r="I48" s="50"/>
      <c r="J48" s="50"/>
    </row>
    <row r="49" spans="1:10" ht="18" customHeight="1">
      <c r="A49" s="27" t="s">
        <v>113</v>
      </c>
      <c r="B49" s="33"/>
      <c r="C49" s="29">
        <f t="shared" si="14"/>
        <v>0</v>
      </c>
      <c r="D49" s="29">
        <f t="shared" si="15"/>
        <v>0</v>
      </c>
      <c r="E49" s="30">
        <f>SUM(D49/D33)*100</f>
        <v>0</v>
      </c>
      <c r="F49" s="30" t="e">
        <f t="shared" si="16"/>
        <v>#DIV/0!</v>
      </c>
      <c r="G49" s="31"/>
      <c r="H49" s="31" t="e">
        <f t="shared" si="13"/>
        <v>#DIV/0!</v>
      </c>
      <c r="I49" s="50"/>
      <c r="J49" s="50"/>
    </row>
    <row r="50" spans="1:10" ht="18" customHeight="1">
      <c r="A50" s="27" t="s">
        <v>114</v>
      </c>
      <c r="B50" s="33">
        <v>3100</v>
      </c>
      <c r="C50" s="29">
        <f t="shared" si="14"/>
        <v>252</v>
      </c>
      <c r="D50" s="29">
        <f t="shared" si="15"/>
        <v>649</v>
      </c>
      <c r="E50" s="30">
        <f>SUM(D50/D33)*100</f>
        <v>34.08613445378151</v>
      </c>
      <c r="F50" s="30">
        <f t="shared" si="16"/>
        <v>20.93548387096774</v>
      </c>
      <c r="G50" s="44">
        <v>377</v>
      </c>
      <c r="H50" s="31">
        <f t="shared" si="13"/>
        <v>72.14854111405835</v>
      </c>
      <c r="I50" s="50">
        <v>649</v>
      </c>
      <c r="J50" s="50">
        <v>397</v>
      </c>
    </row>
    <row r="51" spans="1:10" ht="18" customHeight="1">
      <c r="A51" s="27" t="s">
        <v>115</v>
      </c>
      <c r="B51" s="33"/>
      <c r="C51" s="29">
        <f t="shared" si="14"/>
        <v>0</v>
      </c>
      <c r="D51" s="29">
        <f t="shared" si="15"/>
        <v>0</v>
      </c>
      <c r="E51" s="30">
        <f>SUM(D51/D33)*100</f>
        <v>0</v>
      </c>
      <c r="F51" s="30" t="e">
        <f t="shared" si="16"/>
        <v>#DIV/0!</v>
      </c>
      <c r="G51" s="31"/>
      <c r="H51" s="31" t="e">
        <f t="shared" si="13"/>
        <v>#DIV/0!</v>
      </c>
      <c r="I51" s="50"/>
      <c r="J51" s="50"/>
    </row>
    <row r="52" spans="1:10" ht="18" customHeight="1">
      <c r="A52" s="27" t="s">
        <v>116</v>
      </c>
      <c r="B52" s="33">
        <v>385</v>
      </c>
      <c r="C52" s="29">
        <f t="shared" si="14"/>
        <v>0</v>
      </c>
      <c r="D52" s="29">
        <f t="shared" si="15"/>
        <v>118</v>
      </c>
      <c r="E52" s="30">
        <f>SUM(D52/D33)*100</f>
        <v>6.197478991596639</v>
      </c>
      <c r="F52" s="30">
        <f t="shared" si="16"/>
        <v>30.649350649350648</v>
      </c>
      <c r="G52" s="31"/>
      <c r="H52" s="31" t="e">
        <f t="shared" si="13"/>
        <v>#DIV/0!</v>
      </c>
      <c r="I52" s="50">
        <v>118</v>
      </c>
      <c r="J52" s="50">
        <v>118</v>
      </c>
    </row>
    <row r="53" ht="20.25" customHeight="1">
      <c r="G53" s="47"/>
    </row>
  </sheetData>
  <sheetProtection/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55" right="0.51" top="0.59" bottom="0.28" header="0.31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2019-02-14T02:49:34Z</cp:lastPrinted>
  <dcterms:created xsi:type="dcterms:W3CDTF">2006-09-13T11:21:51Z</dcterms:created>
  <dcterms:modified xsi:type="dcterms:W3CDTF">2019-08-01T10:43:22Z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