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35" windowHeight="5460" activeTab="0"/>
  </bookViews>
  <sheets>
    <sheet name="汇总表" sheetId="1" r:id="rId1"/>
  </sheets>
  <definedNames>
    <definedName name="_xlnm.Print_Titles" localSheetId="0">'汇总表'!$1:$3</definedName>
  </definedNames>
  <calcPr fullCalcOnLoad="1"/>
</workbook>
</file>

<file path=xl/sharedStrings.xml><?xml version="1.0" encoding="utf-8"?>
<sst xmlns="http://schemas.openxmlformats.org/spreadsheetml/2006/main" count="89" uniqueCount="65">
  <si>
    <t>2023年原州区设施蔬菜种植种苗补贴项目日光温室种植补贴汇总表</t>
  </si>
  <si>
    <t>序号</t>
  </si>
  <si>
    <t>乡镇</t>
  </si>
  <si>
    <t>园区类别</t>
  </si>
  <si>
    <t>园区名称</t>
  </si>
  <si>
    <t>种植数量（栋）</t>
  </si>
  <si>
    <t>总长度（米）</t>
  </si>
  <si>
    <t>果菜(栋)</t>
  </si>
  <si>
    <t>叶菜（栋）</t>
  </si>
  <si>
    <t>棚长（米）</t>
  </si>
  <si>
    <t>补贴标准（元/米）</t>
  </si>
  <si>
    <t>补贴金额（元）</t>
  </si>
  <si>
    <t>总补贴金额</t>
  </si>
  <si>
    <t>受益户</t>
  </si>
  <si>
    <t>备注</t>
  </si>
  <si>
    <t>果菜（米）</t>
  </si>
  <si>
    <t>叶菜（米）</t>
  </si>
  <si>
    <t>果菜（40元/米）</t>
  </si>
  <si>
    <t>叶菜（20元/米）</t>
  </si>
  <si>
    <t>果菜（元）</t>
  </si>
  <si>
    <t>叶菜（元）</t>
  </si>
  <si>
    <t>一般户</t>
  </si>
  <si>
    <t>脱贫户</t>
  </si>
  <si>
    <t>彭堡镇</t>
  </si>
  <si>
    <t>生态移民园区</t>
  </si>
  <si>
    <t>闫堡园区</t>
  </si>
  <si>
    <t>惠德园区</t>
  </si>
  <si>
    <t>非移民园区</t>
  </si>
  <si>
    <t>姚磨园区</t>
  </si>
  <si>
    <t>3360（140亩）</t>
  </si>
  <si>
    <t>（60米棚折合2.5亩）300元/亩</t>
  </si>
  <si>
    <t>1032（43亩）</t>
  </si>
  <si>
    <t>闫堡非移民种植</t>
  </si>
  <si>
    <t>1374（57.25亩）</t>
  </si>
  <si>
    <t>合计</t>
  </si>
  <si>
    <t>广和园区</t>
  </si>
  <si>
    <t>金轮园区</t>
  </si>
  <si>
    <t>320米（13.2亩）</t>
  </si>
  <si>
    <t>黄铎堡镇</t>
  </si>
  <si>
    <t>丰泽园区</t>
  </si>
  <si>
    <t>金堡园区</t>
  </si>
  <si>
    <t>611米（25.2亩）</t>
  </si>
  <si>
    <t>头营镇</t>
  </si>
  <si>
    <t>圆德园区</t>
  </si>
  <si>
    <t>利民园区</t>
  </si>
  <si>
    <t>5个监测户</t>
  </si>
  <si>
    <t>三和园区</t>
  </si>
  <si>
    <t>泉港园区</t>
  </si>
  <si>
    <t>杨郎园区</t>
  </si>
  <si>
    <t>2880米（118.8亩）</t>
  </si>
  <si>
    <t>蒋河园区</t>
  </si>
  <si>
    <t>3540米（147.5亩）</t>
  </si>
  <si>
    <t>马园园区</t>
  </si>
  <si>
    <t>180米（7.5亩）</t>
  </si>
  <si>
    <t>泉港非移民</t>
  </si>
  <si>
    <t>720米（29.8亩）</t>
  </si>
  <si>
    <t>官厅镇</t>
  </si>
  <si>
    <t>乔洼园区</t>
  </si>
  <si>
    <t>9608米（400.6亩）</t>
  </si>
  <si>
    <t>薛庄园区</t>
  </si>
  <si>
    <t>480米（20亩）</t>
  </si>
  <si>
    <t>开城镇</t>
  </si>
  <si>
    <t>冯庄园区</t>
  </si>
  <si>
    <t>11250米（37.5亩）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</si>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</sst>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24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4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40" fillId="33" borderId="0" xfId="64" applyFill="1">
      <alignment vertical="center"/>
      <protection/>
    </xf>
    <xf numFmtId="0" fontId="24" fillId="33" borderId="0" xfId="64" applyFont="1" applyFill="1">
      <alignment vertical="center"/>
      <protection/>
    </xf>
    <xf numFmtId="0" fontId="40" fillId="0" borderId="0" xfId="64">
      <alignment vertical="center"/>
      <protection/>
    </xf>
    <xf numFmtId="0" fontId="40" fillId="0" borderId="0" xfId="64" applyAlignment="1">
      <alignment horizontal="center" vertical="center"/>
      <protection/>
    </xf>
    <xf numFmtId="0" fontId="41" fillId="0" borderId="0" xfId="64" applyFont="1" applyAlignment="1">
      <alignment horizontal="center" vertical="center"/>
      <protection/>
    </xf>
    <xf numFmtId="0" fontId="40" fillId="33" borderId="10" xfId="64" applyFont="1" applyFill="1" applyBorder="1" applyAlignment="1">
      <alignment horizontal="center" vertical="center" wrapText="1"/>
      <protection/>
    </xf>
    <xf numFmtId="0" fontId="40" fillId="33" borderId="10" xfId="64" applyFont="1" applyFill="1" applyBorder="1" applyAlignment="1">
      <alignment horizontal="center" vertical="center" wrapText="1"/>
      <protection/>
    </xf>
    <xf numFmtId="0" fontId="40" fillId="33" borderId="11" xfId="64" applyFont="1" applyFill="1" applyBorder="1" applyAlignment="1">
      <alignment horizontal="center" vertical="center" wrapText="1"/>
      <protection/>
    </xf>
    <xf numFmtId="0" fontId="40" fillId="33" borderId="11" xfId="64" applyFont="1" applyFill="1" applyBorder="1" applyAlignment="1">
      <alignment horizontal="center" vertical="center" wrapText="1"/>
      <protection/>
    </xf>
    <xf numFmtId="0" fontId="40" fillId="33" borderId="10" xfId="64" applyFont="1" applyFill="1" applyBorder="1" applyAlignment="1">
      <alignment horizontal="center" vertical="center"/>
      <protection/>
    </xf>
    <xf numFmtId="0" fontId="40" fillId="33" borderId="12" xfId="64" applyFont="1" applyFill="1" applyBorder="1" applyAlignment="1">
      <alignment horizontal="center" vertical="center" wrapText="1"/>
      <protection/>
    </xf>
    <xf numFmtId="0" fontId="40" fillId="33" borderId="12" xfId="64" applyFont="1" applyFill="1" applyBorder="1" applyAlignment="1">
      <alignment horizontal="center" vertical="center"/>
      <protection/>
    </xf>
    <xf numFmtId="0" fontId="40" fillId="33" borderId="13" xfId="64" applyFont="1" applyFill="1" applyBorder="1" applyAlignment="1">
      <alignment horizontal="center" vertical="center"/>
      <protection/>
    </xf>
    <xf numFmtId="0" fontId="40" fillId="33" borderId="10" xfId="64" applyFont="1" applyFill="1" applyBorder="1" applyAlignment="1">
      <alignment horizontal="center" vertical="center" wrapText="1"/>
      <protection/>
    </xf>
    <xf numFmtId="0" fontId="40" fillId="33" borderId="14" xfId="64" applyFont="1" applyFill="1" applyBorder="1" applyAlignment="1">
      <alignment horizontal="center" vertical="center"/>
      <protection/>
    </xf>
    <xf numFmtId="0" fontId="40" fillId="33" borderId="13" xfId="64" applyFont="1" applyFill="1" applyBorder="1" applyAlignment="1">
      <alignment horizontal="center" vertical="center" wrapText="1"/>
      <protection/>
    </xf>
    <xf numFmtId="0" fontId="40" fillId="33" borderId="15" xfId="64" applyFont="1" applyFill="1" applyBorder="1" applyAlignment="1">
      <alignment horizontal="center" vertical="center" wrapText="1"/>
      <protection/>
    </xf>
    <xf numFmtId="0" fontId="40" fillId="33" borderId="15" xfId="64" applyFont="1" applyFill="1" applyBorder="1" applyAlignment="1">
      <alignment horizontal="center" vertical="center"/>
      <protection/>
    </xf>
    <xf numFmtId="0" fontId="40" fillId="33" borderId="11" xfId="64" applyFont="1" applyFill="1" applyBorder="1" applyAlignment="1">
      <alignment horizontal="center" vertical="center"/>
      <protection/>
    </xf>
    <xf numFmtId="0" fontId="40" fillId="33" borderId="11" xfId="64" applyFont="1" applyFill="1" applyBorder="1" applyAlignment="1">
      <alignment horizontal="center" vertical="center" wrapText="1"/>
      <protection/>
    </xf>
    <xf numFmtId="0" fontId="42" fillId="33" borderId="12" xfId="64" applyFont="1" applyFill="1" applyBorder="1">
      <alignment vertical="center"/>
      <protection/>
    </xf>
    <xf numFmtId="0" fontId="42" fillId="33" borderId="12" xfId="64" applyFont="1" applyFill="1" applyBorder="1" applyAlignment="1">
      <alignment horizontal="center" vertical="center" wrapText="1"/>
      <protection/>
    </xf>
    <xf numFmtId="0" fontId="42" fillId="33" borderId="15" xfId="64" applyFont="1" applyFill="1" applyBorder="1" applyAlignment="1">
      <alignment horizontal="center" vertical="center"/>
      <protection/>
    </xf>
    <xf numFmtId="0" fontId="43" fillId="33" borderId="13" xfId="64" applyFont="1" applyFill="1" applyBorder="1" applyAlignment="1">
      <alignment horizontal="center" vertical="center"/>
      <protection/>
    </xf>
    <xf numFmtId="0" fontId="43" fillId="33" borderId="13" xfId="64" applyFont="1" applyFill="1" applyBorder="1" applyAlignment="1">
      <alignment horizontal="center" vertical="center" wrapText="1"/>
      <protection/>
    </xf>
    <xf numFmtId="0" fontId="43" fillId="33" borderId="12" xfId="64" applyFont="1" applyFill="1" applyBorder="1" applyAlignment="1">
      <alignment horizontal="center" vertical="center"/>
      <protection/>
    </xf>
    <xf numFmtId="0" fontId="43" fillId="33" borderId="11" xfId="64" applyFont="1" applyFill="1" applyBorder="1" applyAlignment="1">
      <alignment horizontal="center" vertical="center" wrapText="1"/>
      <protection/>
    </xf>
    <xf numFmtId="0" fontId="43" fillId="33" borderId="11" xfId="64" applyFont="1" applyFill="1" applyBorder="1" applyAlignment="1">
      <alignment horizontal="center" vertical="center"/>
      <protection/>
    </xf>
    <xf numFmtId="0" fontId="43" fillId="33" borderId="12" xfId="64" applyFont="1" applyFill="1" applyBorder="1" applyAlignment="1">
      <alignment horizontal="center" vertical="center" wrapText="1"/>
      <protection/>
    </xf>
    <xf numFmtId="0" fontId="43" fillId="33" borderId="14" xfId="64" applyFont="1" applyFill="1" applyBorder="1" applyAlignment="1">
      <alignment horizontal="center" vertical="center"/>
      <protection/>
    </xf>
    <xf numFmtId="0" fontId="42" fillId="33" borderId="15" xfId="64" applyFont="1" applyFill="1" applyBorder="1" applyAlignment="1">
      <alignment horizontal="center" vertical="center"/>
      <protection/>
    </xf>
    <xf numFmtId="0" fontId="43" fillId="33" borderId="10" xfId="64" applyFont="1" applyFill="1" applyBorder="1" applyAlignment="1">
      <alignment horizontal="center" vertical="center"/>
      <protection/>
    </xf>
    <xf numFmtId="0" fontId="43" fillId="33" borderId="10" xfId="64" applyFont="1" applyFill="1" applyBorder="1" applyAlignment="1">
      <alignment horizontal="center" vertical="center"/>
      <protection/>
    </xf>
    <xf numFmtId="0" fontId="43" fillId="33" borderId="10" xfId="64" applyFont="1" applyFill="1" applyBorder="1" applyAlignment="1">
      <alignment horizontal="center" vertical="center" wrapText="1"/>
      <protection/>
    </xf>
    <xf numFmtId="0" fontId="43" fillId="33" borderId="12" xfId="64" applyFont="1" applyFill="1" applyBorder="1" applyAlignment="1">
      <alignment horizontal="center" vertical="center"/>
      <protection/>
    </xf>
    <xf numFmtId="0" fontId="43" fillId="33" borderId="12" xfId="64" applyFont="1" applyFill="1" applyBorder="1" applyAlignment="1">
      <alignment horizontal="center" vertical="center"/>
      <protection/>
    </xf>
    <xf numFmtId="0" fontId="43" fillId="33" borderId="12" xfId="64" applyFont="1" applyFill="1" applyBorder="1" applyAlignment="1">
      <alignment horizontal="center" vertical="center" wrapText="1"/>
      <protection/>
    </xf>
    <xf numFmtId="0" fontId="43" fillId="33" borderId="12" xfId="64" applyFont="1" applyFill="1" applyBorder="1" applyAlignment="1">
      <alignment horizontal="center" vertical="center"/>
      <protection/>
    </xf>
    <xf numFmtId="0" fontId="43" fillId="33" borderId="12" xfId="64" applyFont="1" applyFill="1" applyBorder="1" applyAlignment="1">
      <alignment horizontal="center" vertical="center" wrapText="1"/>
      <protection/>
    </xf>
    <xf numFmtId="0" fontId="43" fillId="33" borderId="12" xfId="64" applyFont="1" applyFill="1" applyBorder="1">
      <alignment vertical="center"/>
      <protection/>
    </xf>
    <xf numFmtId="0" fontId="42" fillId="33" borderId="12" xfId="64" applyFont="1" applyFill="1" applyBorder="1" applyAlignment="1">
      <alignment horizontal="center" vertical="center"/>
      <protection/>
    </xf>
    <xf numFmtId="0" fontId="42" fillId="33" borderId="12" xfId="64" applyFont="1" applyFill="1" applyBorder="1" applyAlignment="1">
      <alignment horizontal="center" vertical="center"/>
      <protection/>
    </xf>
    <xf numFmtId="0" fontId="42" fillId="33" borderId="12" xfId="64" applyFont="1" applyFill="1" applyBorder="1" applyAlignment="1">
      <alignment horizontal="center" vertical="center"/>
      <protection/>
    </xf>
    <xf numFmtId="0" fontId="42" fillId="33" borderId="12" xfId="64" applyFont="1" applyFill="1" applyBorder="1">
      <alignment vertical="center"/>
      <protection/>
    </xf>
    <xf numFmtId="0" fontId="42" fillId="33" borderId="12" xfId="64" applyFont="1" applyFill="1" applyBorder="1" applyAlignment="1">
      <alignment horizontal="center" vertical="center"/>
      <protection/>
    </xf>
    <xf numFmtId="0" fontId="40" fillId="33" borderId="12" xfId="64" applyFont="1" applyFill="1" applyBorder="1" applyAlignment="1">
      <alignment horizontal="center" vertical="center" wrapText="1"/>
      <protection/>
    </xf>
    <xf numFmtId="0" fontId="40" fillId="33" borderId="16" xfId="64" applyFont="1" applyFill="1" applyBorder="1" applyAlignment="1">
      <alignment horizontal="center" vertical="center" wrapText="1"/>
      <protection/>
    </xf>
    <xf numFmtId="0" fontId="40" fillId="33" borderId="17" xfId="64" applyFont="1" applyFill="1" applyBorder="1" applyAlignment="1">
      <alignment horizontal="center" vertical="center" wrapText="1"/>
      <protection/>
    </xf>
    <xf numFmtId="0" fontId="40" fillId="33" borderId="14" xfId="64" applyFont="1" applyFill="1" applyBorder="1" applyAlignment="1">
      <alignment horizontal="center" vertical="center" wrapText="1"/>
      <protection/>
    </xf>
    <xf numFmtId="0" fontId="40" fillId="33" borderId="12" xfId="64" applyFont="1" applyFill="1" applyBorder="1" applyAlignment="1">
      <alignment horizontal="center" vertical="center" wrapText="1"/>
      <protection/>
    </xf>
    <xf numFmtId="0" fontId="40" fillId="33" borderId="16" xfId="64" applyFont="1" applyFill="1" applyBorder="1" applyAlignment="1">
      <alignment horizontal="center" vertical="center"/>
      <protection/>
    </xf>
    <xf numFmtId="0" fontId="40" fillId="33" borderId="17" xfId="64" applyFont="1" applyFill="1" applyBorder="1" applyAlignment="1">
      <alignment horizontal="center" vertical="center"/>
      <protection/>
    </xf>
    <xf numFmtId="0" fontId="40" fillId="33" borderId="18" xfId="64" applyFont="1" applyFill="1" applyBorder="1" applyAlignment="1">
      <alignment horizontal="center" vertical="center"/>
      <protection/>
    </xf>
    <xf numFmtId="0" fontId="40" fillId="33" borderId="19" xfId="64" applyFont="1" applyFill="1" applyBorder="1" applyAlignment="1">
      <alignment horizontal="center" vertical="center"/>
      <protection/>
    </xf>
    <xf numFmtId="0" fontId="40" fillId="33" borderId="15" xfId="64" applyFont="1" applyFill="1" applyBorder="1" applyAlignment="1">
      <alignment horizontal="center" vertical="center"/>
      <protection/>
    </xf>
    <xf numFmtId="0" fontId="40" fillId="33" borderId="20" xfId="64" applyFont="1" applyFill="1" applyBorder="1" applyAlignment="1">
      <alignment horizontal="center" vertical="center"/>
      <protection/>
    </xf>
    <xf numFmtId="0" fontId="40" fillId="33" borderId="12" xfId="64" applyFont="1" applyFill="1" applyBorder="1" applyAlignment="1">
      <alignment horizontal="center" vertical="center"/>
      <protection/>
    </xf>
    <xf numFmtId="0" fontId="42" fillId="33" borderId="18" xfId="64" applyFont="1" applyFill="1" applyBorder="1" applyAlignment="1">
      <alignment horizontal="center" vertical="center"/>
      <protection/>
    </xf>
    <xf numFmtId="0" fontId="42" fillId="33" borderId="19" xfId="64" applyFont="1" applyFill="1" applyBorder="1" applyAlignment="1">
      <alignment horizontal="center" vertical="center"/>
      <protection/>
    </xf>
    <xf numFmtId="0" fontId="43" fillId="33" borderId="0" xfId="64" applyFont="1" applyFill="1" applyAlignment="1">
      <alignment horizontal="center" vertical="center"/>
      <protection/>
    </xf>
    <xf numFmtId="0" fontId="43" fillId="33" borderId="16" xfId="64" applyFont="1" applyFill="1" applyBorder="1" applyAlignment="1">
      <alignment horizontal="center" vertical="center"/>
      <protection/>
    </xf>
    <xf numFmtId="0" fontId="43" fillId="33" borderId="17" xfId="64" applyFont="1" applyFill="1" applyBorder="1" applyAlignment="1">
      <alignment horizontal="center" vertical="center"/>
      <protection/>
    </xf>
    <xf numFmtId="0" fontId="43" fillId="33" borderId="18" xfId="64" applyFont="1" applyFill="1" applyBorder="1" applyAlignment="1">
      <alignment horizontal="center" vertical="center"/>
      <protection/>
    </xf>
    <xf numFmtId="0" fontId="43" fillId="33" borderId="19" xfId="64" applyFont="1" applyFill="1" applyBorder="1" applyAlignment="1">
      <alignment horizontal="center" vertical="center"/>
      <protection/>
    </xf>
    <xf numFmtId="0" fontId="40" fillId="33" borderId="12" xfId="64" applyFill="1" applyBorder="1" applyAlignment="1">
      <alignment horizontal="center" vertical="center"/>
      <protection/>
    </xf>
    <xf numFmtId="0" fontId="40" fillId="33" borderId="17" xfId="64" applyFont="1" applyFill="1" applyBorder="1" applyAlignment="1">
      <alignment horizontal="center" vertical="center" wrapText="1"/>
      <protection/>
    </xf>
    <xf numFmtId="0" fontId="40" fillId="33" borderId="12" xfId="64" applyFont="1" applyFill="1" applyBorder="1" applyAlignment="1">
      <alignment horizontal="center" vertical="center"/>
      <protection/>
    </xf>
    <xf numFmtId="0" fontId="43" fillId="33" borderId="12" xfId="64" applyFont="1" applyFill="1" applyBorder="1" applyAlignment="1">
      <alignment horizontal="center" vertical="center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80" zoomScaleNormal="80" workbookViewId="0" topLeftCell="A1">
      <selection activeCell="A1" sqref="A1:R1"/>
    </sheetView>
  </sheetViews>
  <sheetFormatPr defaultColWidth="9.00390625" defaultRowHeight="13.5"/>
  <cols>
    <col min="1" max="1" width="3.75390625" style="3" customWidth="1"/>
    <col min="2" max="2" width="7.125" style="3" customWidth="1"/>
    <col min="3" max="3" width="8.375" style="3" customWidth="1"/>
    <col min="4" max="4" width="14.00390625" style="3" customWidth="1"/>
    <col min="5" max="5" width="6.75390625" style="3" customWidth="1"/>
    <col min="6" max="6" width="7.75390625" style="3" customWidth="1"/>
    <col min="7" max="7" width="5.25390625" style="3" customWidth="1"/>
    <col min="8" max="8" width="6.875" style="3" customWidth="1"/>
    <col min="9" max="9" width="7.50390625" style="3" customWidth="1"/>
    <col min="10" max="10" width="7.625" style="3" customWidth="1"/>
    <col min="11" max="11" width="9.25390625" style="3" customWidth="1"/>
    <col min="12" max="12" width="23.25390625" style="3" customWidth="1"/>
    <col min="13" max="13" width="11.625" style="3" customWidth="1"/>
    <col min="14" max="14" width="11.00390625" style="3" customWidth="1"/>
    <col min="15" max="15" width="17.75390625" style="3" customWidth="1"/>
    <col min="16" max="17" width="7.00390625" style="4" customWidth="1"/>
    <col min="18" max="18" width="5.75390625" style="4" customWidth="1"/>
    <col min="19" max="19" width="9.00390625" style="3" customWidth="1"/>
    <col min="20" max="20" width="12.625" style="3" bestFit="1" customWidth="1"/>
    <col min="21" max="16384" width="9.00390625" style="3" customWidth="1"/>
  </cols>
  <sheetData>
    <row r="1" spans="1:18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1" customFormat="1" ht="20.25" customHeight="1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46" t="s">
        <v>9</v>
      </c>
      <c r="J2" s="46"/>
      <c r="K2" s="46" t="s">
        <v>10</v>
      </c>
      <c r="L2" s="46"/>
      <c r="M2" s="47" t="s">
        <v>11</v>
      </c>
      <c r="N2" s="48"/>
      <c r="O2" s="6" t="s">
        <v>12</v>
      </c>
      <c r="P2" s="49" t="s">
        <v>13</v>
      </c>
      <c r="Q2" s="66"/>
      <c r="R2" s="46" t="s">
        <v>14</v>
      </c>
    </row>
    <row r="3" spans="1:18" s="1" customFormat="1" ht="30.75" customHeight="1">
      <c r="A3" s="8"/>
      <c r="B3" s="9"/>
      <c r="C3" s="8"/>
      <c r="D3" s="8"/>
      <c r="E3" s="9"/>
      <c r="F3" s="9"/>
      <c r="G3" s="9"/>
      <c r="H3" s="9"/>
      <c r="I3" s="46" t="s">
        <v>15</v>
      </c>
      <c r="J3" s="46" t="s">
        <v>16</v>
      </c>
      <c r="K3" s="46" t="s">
        <v>17</v>
      </c>
      <c r="L3" s="46" t="s">
        <v>18</v>
      </c>
      <c r="M3" s="46" t="s">
        <v>19</v>
      </c>
      <c r="N3" s="46" t="s">
        <v>20</v>
      </c>
      <c r="O3" s="8"/>
      <c r="P3" s="50" t="s">
        <v>21</v>
      </c>
      <c r="Q3" s="50" t="s">
        <v>22</v>
      </c>
      <c r="R3" s="46"/>
    </row>
    <row r="4" spans="1:18" s="1" customFormat="1" ht="27" customHeight="1">
      <c r="A4" s="10">
        <v>1</v>
      </c>
      <c r="B4" s="10" t="s">
        <v>23</v>
      </c>
      <c r="C4" s="11" t="s">
        <v>24</v>
      </c>
      <c r="D4" s="12" t="s">
        <v>25</v>
      </c>
      <c r="E4" s="12">
        <v>63</v>
      </c>
      <c r="F4" s="12">
        <v>6084</v>
      </c>
      <c r="G4" s="12">
        <v>54</v>
      </c>
      <c r="H4" s="12">
        <v>9</v>
      </c>
      <c r="I4" s="12">
        <v>5296</v>
      </c>
      <c r="J4" s="12">
        <v>788</v>
      </c>
      <c r="K4" s="12">
        <v>40</v>
      </c>
      <c r="L4" s="12">
        <v>20</v>
      </c>
      <c r="M4" s="12">
        <f>I4*K4</f>
        <v>211840</v>
      </c>
      <c r="N4" s="12">
        <f>J4*20</f>
        <v>15760</v>
      </c>
      <c r="O4" s="12">
        <f>SUM(M4:N4)</f>
        <v>227600</v>
      </c>
      <c r="P4" s="12">
        <v>39</v>
      </c>
      <c r="Q4" s="12">
        <v>1</v>
      </c>
      <c r="R4" s="12"/>
    </row>
    <row r="5" spans="1:18" s="1" customFormat="1" ht="27" customHeight="1">
      <c r="A5" s="13"/>
      <c r="B5" s="13"/>
      <c r="C5" s="11"/>
      <c r="D5" s="12" t="s">
        <v>26</v>
      </c>
      <c r="E5" s="12">
        <v>4</v>
      </c>
      <c r="F5" s="12">
        <v>344</v>
      </c>
      <c r="G5" s="12"/>
      <c r="H5" s="12">
        <v>4</v>
      </c>
      <c r="I5" s="12"/>
      <c r="J5" s="12">
        <v>344</v>
      </c>
      <c r="K5" s="12"/>
      <c r="L5" s="12">
        <v>20</v>
      </c>
      <c r="M5" s="12"/>
      <c r="N5" s="12">
        <f>J5*L5</f>
        <v>6880</v>
      </c>
      <c r="O5" s="12">
        <f>SUM(N5:N5)</f>
        <v>6880</v>
      </c>
      <c r="P5" s="12">
        <v>4</v>
      </c>
      <c r="Q5" s="12">
        <v>1</v>
      </c>
      <c r="R5" s="12"/>
    </row>
    <row r="6" spans="1:18" s="1" customFormat="1" ht="27" customHeight="1">
      <c r="A6" s="13"/>
      <c r="B6" s="13"/>
      <c r="C6" s="14" t="s">
        <v>27</v>
      </c>
      <c r="D6" s="12" t="s">
        <v>28</v>
      </c>
      <c r="E6" s="15">
        <v>43</v>
      </c>
      <c r="F6" s="15">
        <v>3360</v>
      </c>
      <c r="G6" s="15">
        <v>39</v>
      </c>
      <c r="H6" s="15">
        <v>4</v>
      </c>
      <c r="I6" s="51" t="s">
        <v>29</v>
      </c>
      <c r="J6" s="52"/>
      <c r="K6" s="53" t="s">
        <v>30</v>
      </c>
      <c r="L6" s="54"/>
      <c r="M6" s="53">
        <f>140*300</f>
        <v>42000</v>
      </c>
      <c r="N6" s="54"/>
      <c r="O6" s="12">
        <v>42000</v>
      </c>
      <c r="P6" s="12">
        <v>4</v>
      </c>
      <c r="Q6" s="12"/>
      <c r="R6" s="67"/>
    </row>
    <row r="7" spans="1:18" s="1" customFormat="1" ht="27" customHeight="1">
      <c r="A7" s="13"/>
      <c r="B7" s="13"/>
      <c r="C7" s="16"/>
      <c r="D7" s="11" t="s">
        <v>26</v>
      </c>
      <c r="E7" s="17">
        <v>12</v>
      </c>
      <c r="F7" s="18">
        <v>1032</v>
      </c>
      <c r="G7" s="18">
        <v>12</v>
      </c>
      <c r="H7" s="18"/>
      <c r="I7" s="53" t="s">
        <v>31</v>
      </c>
      <c r="J7" s="54"/>
      <c r="K7" s="53" t="s">
        <v>30</v>
      </c>
      <c r="L7" s="54"/>
      <c r="M7" s="53">
        <f>43*300</f>
        <v>12900</v>
      </c>
      <c r="N7" s="54"/>
      <c r="O7" s="12">
        <v>12900</v>
      </c>
      <c r="P7" s="12">
        <v>1</v>
      </c>
      <c r="Q7" s="12"/>
      <c r="R7" s="67"/>
    </row>
    <row r="8" spans="1:18" s="1" customFormat="1" ht="27" customHeight="1">
      <c r="A8" s="19"/>
      <c r="B8" s="19"/>
      <c r="C8" s="20"/>
      <c r="D8" s="11" t="s">
        <v>32</v>
      </c>
      <c r="E8" s="17">
        <v>15</v>
      </c>
      <c r="F8" s="18">
        <v>1374</v>
      </c>
      <c r="G8" s="18"/>
      <c r="H8" s="18">
        <v>15</v>
      </c>
      <c r="I8" s="53" t="s">
        <v>33</v>
      </c>
      <c r="J8" s="54"/>
      <c r="K8" s="53" t="s">
        <v>30</v>
      </c>
      <c r="L8" s="54"/>
      <c r="M8" s="55">
        <f>57.25*300</f>
        <v>17175</v>
      </c>
      <c r="N8" s="56"/>
      <c r="O8" s="57">
        <f>57.25*300</f>
        <v>17175</v>
      </c>
      <c r="P8" s="56">
        <v>8</v>
      </c>
      <c r="Q8" s="12"/>
      <c r="R8" s="67"/>
    </row>
    <row r="9" spans="1:18" s="1" customFormat="1" ht="27" customHeight="1">
      <c r="A9" s="21"/>
      <c r="B9" s="21"/>
      <c r="C9" s="22" t="s">
        <v>34</v>
      </c>
      <c r="D9" s="21"/>
      <c r="E9" s="23">
        <f>SUM(E4:E8)</f>
        <v>137</v>
      </c>
      <c r="F9" s="23">
        <f>SUM(F4:F8)</f>
        <v>12194</v>
      </c>
      <c r="G9" s="23">
        <f>SUM(G4:G8)</f>
        <v>105</v>
      </c>
      <c r="H9" s="23">
        <f>SUM(H4:H8)</f>
        <v>32</v>
      </c>
      <c r="I9" s="58"/>
      <c r="J9" s="59"/>
      <c r="K9" s="58"/>
      <c r="L9" s="59"/>
      <c r="M9" s="58"/>
      <c r="N9" s="59"/>
      <c r="O9" s="42">
        <f>SUM(O4:O8)</f>
        <v>306555</v>
      </c>
      <c r="P9" s="42">
        <f>SUM(P4:P8)</f>
        <v>56</v>
      </c>
      <c r="Q9" s="42">
        <f>SUM(Q4:Q8)</f>
        <v>2</v>
      </c>
      <c r="R9" s="43"/>
    </row>
    <row r="10" spans="1:18" s="1" customFormat="1" ht="27" customHeight="1">
      <c r="A10" s="24"/>
      <c r="B10" s="24"/>
      <c r="C10" s="25"/>
      <c r="D10" s="26" t="s">
        <v>35</v>
      </c>
      <c r="E10" s="26">
        <v>81</v>
      </c>
      <c r="F10" s="26">
        <v>4675</v>
      </c>
      <c r="G10" s="26">
        <v>55</v>
      </c>
      <c r="H10" s="26">
        <v>26</v>
      </c>
      <c r="I10" s="26">
        <v>3365</v>
      </c>
      <c r="J10" s="26">
        <v>1310</v>
      </c>
      <c r="K10" s="60">
        <v>40</v>
      </c>
      <c r="L10" s="26">
        <v>20</v>
      </c>
      <c r="M10" s="26">
        <f>I10*K10</f>
        <v>134600</v>
      </c>
      <c r="N10" s="26">
        <f>J10*L10</f>
        <v>26200</v>
      </c>
      <c r="O10" s="26">
        <f>SUM(M10:N10)</f>
        <v>160800</v>
      </c>
      <c r="P10" s="26">
        <v>45</v>
      </c>
      <c r="Q10" s="26">
        <v>13</v>
      </c>
      <c r="R10" s="26"/>
    </row>
    <row r="11" spans="1:18" s="1" customFormat="1" ht="27" customHeight="1">
      <c r="A11" s="24"/>
      <c r="B11" s="24"/>
      <c r="C11" s="27"/>
      <c r="D11" s="26" t="s">
        <v>36</v>
      </c>
      <c r="E11" s="26">
        <v>6</v>
      </c>
      <c r="F11" s="26">
        <v>480</v>
      </c>
      <c r="G11" s="26">
        <v>6</v>
      </c>
      <c r="H11" s="26"/>
      <c r="I11" s="26">
        <v>480</v>
      </c>
      <c r="J11" s="26"/>
      <c r="K11" s="26">
        <v>40</v>
      </c>
      <c r="L11" s="26"/>
      <c r="M11" s="26">
        <f>I11*K11</f>
        <v>19200</v>
      </c>
      <c r="N11" s="26"/>
      <c r="O11" s="26">
        <f>I11*K11</f>
        <v>19200</v>
      </c>
      <c r="P11" s="26">
        <v>2</v>
      </c>
      <c r="Q11" s="26"/>
      <c r="R11" s="26"/>
    </row>
    <row r="12" spans="1:18" s="1" customFormat="1" ht="27" customHeight="1">
      <c r="A12" s="28"/>
      <c r="B12" s="24"/>
      <c r="C12" s="29" t="s">
        <v>27</v>
      </c>
      <c r="D12" s="26" t="s">
        <v>36</v>
      </c>
      <c r="E12" s="30">
        <v>4</v>
      </c>
      <c r="F12" s="30">
        <v>320</v>
      </c>
      <c r="G12" s="30">
        <v>4</v>
      </c>
      <c r="H12" s="30"/>
      <c r="I12" s="61" t="s">
        <v>37</v>
      </c>
      <c r="J12" s="62"/>
      <c r="K12" s="63" t="s">
        <v>30</v>
      </c>
      <c r="L12" s="64"/>
      <c r="M12" s="63"/>
      <c r="N12" s="64"/>
      <c r="O12" s="26">
        <v>3960</v>
      </c>
      <c r="P12" s="26">
        <v>2</v>
      </c>
      <c r="Q12" s="26"/>
      <c r="R12" s="68"/>
    </row>
    <row r="13" spans="1:18" s="1" customFormat="1" ht="27" customHeight="1">
      <c r="A13" s="21"/>
      <c r="B13" s="21"/>
      <c r="C13" s="22" t="s">
        <v>34</v>
      </c>
      <c r="D13" s="21"/>
      <c r="E13" s="23">
        <f>SUM(E10:E12)</f>
        <v>91</v>
      </c>
      <c r="F13" s="31"/>
      <c r="G13" s="31">
        <f>SUM(G10:G12)</f>
        <v>65</v>
      </c>
      <c r="H13" s="31">
        <f>SUM(H10:H12)</f>
        <v>26</v>
      </c>
      <c r="I13" s="58"/>
      <c r="J13" s="59"/>
      <c r="K13" s="58"/>
      <c r="L13" s="59"/>
      <c r="M13" s="58"/>
      <c r="N13" s="59"/>
      <c r="O13" s="42">
        <f>SUM(O10:O12)</f>
        <v>183960</v>
      </c>
      <c r="P13" s="42">
        <f>SUM(P10:P12)</f>
        <v>49</v>
      </c>
      <c r="Q13" s="42">
        <f>SUM(Q10:Q12)</f>
        <v>13</v>
      </c>
      <c r="R13" s="43"/>
    </row>
    <row r="14" spans="1:18" s="1" customFormat="1" ht="27" customHeight="1">
      <c r="A14" s="32">
        <v>3</v>
      </c>
      <c r="B14" s="33" t="s">
        <v>38</v>
      </c>
      <c r="C14" s="34" t="s">
        <v>24</v>
      </c>
      <c r="D14" s="26" t="s">
        <v>39</v>
      </c>
      <c r="E14" s="26">
        <v>144</v>
      </c>
      <c r="F14" s="26">
        <v>9141</v>
      </c>
      <c r="G14" s="26">
        <v>139</v>
      </c>
      <c r="H14" s="26">
        <v>5</v>
      </c>
      <c r="I14" s="26">
        <v>8902</v>
      </c>
      <c r="J14" s="26">
        <v>239</v>
      </c>
      <c r="K14" s="26">
        <v>40</v>
      </c>
      <c r="L14" s="26">
        <v>20</v>
      </c>
      <c r="M14" s="26">
        <f>K14*I14</f>
        <v>356080</v>
      </c>
      <c r="N14" s="26">
        <f>J14*L14</f>
        <v>4780</v>
      </c>
      <c r="O14" s="26">
        <f>SUM(M14:N14)</f>
        <v>360860</v>
      </c>
      <c r="P14" s="26">
        <v>115</v>
      </c>
      <c r="Q14" s="26">
        <v>29</v>
      </c>
      <c r="R14" s="68"/>
    </row>
    <row r="15" spans="1:18" s="1" customFormat="1" ht="30" customHeight="1">
      <c r="A15" s="28"/>
      <c r="B15" s="24"/>
      <c r="C15" s="29" t="s">
        <v>27</v>
      </c>
      <c r="D15" s="26" t="s">
        <v>40</v>
      </c>
      <c r="E15" s="30">
        <v>7</v>
      </c>
      <c r="F15" s="30">
        <v>611</v>
      </c>
      <c r="G15" s="30">
        <v>4</v>
      </c>
      <c r="H15" s="30">
        <v>3</v>
      </c>
      <c r="I15" s="61" t="s">
        <v>41</v>
      </c>
      <c r="J15" s="62"/>
      <c r="K15" s="63" t="s">
        <v>30</v>
      </c>
      <c r="L15" s="64"/>
      <c r="M15" s="63"/>
      <c r="N15" s="64"/>
      <c r="O15" s="26">
        <v>7560</v>
      </c>
      <c r="P15" s="26">
        <v>2</v>
      </c>
      <c r="Q15" s="26">
        <v>1</v>
      </c>
      <c r="R15" s="68"/>
    </row>
    <row r="16" spans="1:18" s="1" customFormat="1" ht="28.5" customHeight="1">
      <c r="A16" s="21"/>
      <c r="B16" s="21"/>
      <c r="C16" s="22" t="s">
        <v>34</v>
      </c>
      <c r="D16" s="21"/>
      <c r="E16" s="23">
        <f>SUM(E14:E15)</f>
        <v>151</v>
      </c>
      <c r="F16" s="31"/>
      <c r="G16" s="31">
        <f>SUM(G14:G15)</f>
        <v>143</v>
      </c>
      <c r="H16" s="31">
        <f>SUM(H14:H15)</f>
        <v>8</v>
      </c>
      <c r="I16" s="58"/>
      <c r="J16" s="59"/>
      <c r="K16" s="58"/>
      <c r="L16" s="59"/>
      <c r="M16" s="58"/>
      <c r="N16" s="59"/>
      <c r="O16" s="42">
        <f>SUM(O14:O15)</f>
        <v>368420</v>
      </c>
      <c r="P16" s="42">
        <f>SUM(P14:P15)</f>
        <v>117</v>
      </c>
      <c r="Q16" s="42">
        <f>SUM(Q14:Q15)</f>
        <v>30</v>
      </c>
      <c r="R16" s="43"/>
    </row>
    <row r="17" spans="1:18" s="1" customFormat="1" ht="27" customHeight="1">
      <c r="A17" s="35">
        <v>4</v>
      </c>
      <c r="B17" s="36" t="s">
        <v>42</v>
      </c>
      <c r="C17" s="37" t="s">
        <v>24</v>
      </c>
      <c r="D17" s="26" t="s">
        <v>43</v>
      </c>
      <c r="E17" s="26">
        <v>323</v>
      </c>
      <c r="F17" s="38">
        <v>19360</v>
      </c>
      <c r="G17" s="26">
        <v>80</v>
      </c>
      <c r="H17" s="26">
        <v>243</v>
      </c>
      <c r="I17" s="26">
        <v>4780</v>
      </c>
      <c r="J17" s="26">
        <v>14580</v>
      </c>
      <c r="K17" s="26">
        <v>40</v>
      </c>
      <c r="L17" s="26">
        <v>20</v>
      </c>
      <c r="M17" s="26">
        <f>I17*K17</f>
        <v>191200</v>
      </c>
      <c r="N17" s="26">
        <f>J17*L17</f>
        <v>291600</v>
      </c>
      <c r="O17" s="26">
        <f>SUM(M17:N17)</f>
        <v>482800</v>
      </c>
      <c r="P17" s="26">
        <v>94</v>
      </c>
      <c r="Q17" s="26">
        <v>229</v>
      </c>
      <c r="R17" s="26"/>
    </row>
    <row r="18" spans="1:18" s="1" customFormat="1" ht="27" customHeight="1">
      <c r="A18" s="35"/>
      <c r="B18" s="35"/>
      <c r="C18" s="39"/>
      <c r="D18" s="26" t="s">
        <v>44</v>
      </c>
      <c r="E18" s="26">
        <v>350</v>
      </c>
      <c r="F18" s="26">
        <v>21194</v>
      </c>
      <c r="G18" s="26">
        <v>344</v>
      </c>
      <c r="H18" s="26">
        <v>6</v>
      </c>
      <c r="I18" s="26">
        <v>20834</v>
      </c>
      <c r="J18" s="26">
        <v>360</v>
      </c>
      <c r="K18" s="26">
        <v>40</v>
      </c>
      <c r="L18" s="26">
        <v>20</v>
      </c>
      <c r="M18" s="26">
        <f>I18*K18</f>
        <v>833360</v>
      </c>
      <c r="N18" s="26">
        <f>J18*L18</f>
        <v>7200</v>
      </c>
      <c r="O18" s="26">
        <f>SUM(M18:N18)</f>
        <v>840560</v>
      </c>
      <c r="P18" s="26">
        <v>320</v>
      </c>
      <c r="Q18" s="26">
        <v>20</v>
      </c>
      <c r="R18" s="29" t="s">
        <v>45</v>
      </c>
    </row>
    <row r="19" spans="1:20" s="1" customFormat="1" ht="27" customHeight="1">
      <c r="A19" s="35"/>
      <c r="B19" s="35"/>
      <c r="C19" s="39"/>
      <c r="D19" s="26" t="s">
        <v>46</v>
      </c>
      <c r="E19" s="26">
        <v>73</v>
      </c>
      <c r="F19" s="26">
        <v>4938</v>
      </c>
      <c r="G19" s="26">
        <v>65</v>
      </c>
      <c r="H19" s="26">
        <v>8</v>
      </c>
      <c r="I19" s="26">
        <v>4558</v>
      </c>
      <c r="J19" s="26">
        <v>380</v>
      </c>
      <c r="K19" s="26">
        <v>40</v>
      </c>
      <c r="L19" s="26">
        <v>20</v>
      </c>
      <c r="M19" s="26">
        <f>I19*K19</f>
        <v>182320</v>
      </c>
      <c r="N19" s="26">
        <f>J19*L19</f>
        <v>7600</v>
      </c>
      <c r="O19" s="26">
        <f>SUM(M19:N19)</f>
        <v>189920</v>
      </c>
      <c r="P19" s="65">
        <v>0</v>
      </c>
      <c r="Q19" s="26">
        <v>45</v>
      </c>
      <c r="R19" s="26"/>
      <c r="T19" s="3">
        <v>93</v>
      </c>
    </row>
    <row r="20" spans="1:20" s="1" customFormat="1" ht="27" customHeight="1">
      <c r="A20" s="35"/>
      <c r="B20" s="35"/>
      <c r="C20" s="39"/>
      <c r="D20" s="26" t="s">
        <v>47</v>
      </c>
      <c r="E20" s="38">
        <v>227</v>
      </c>
      <c r="F20" s="26">
        <v>19146</v>
      </c>
      <c r="G20" s="26">
        <v>33</v>
      </c>
      <c r="H20" s="26">
        <v>194</v>
      </c>
      <c r="I20" s="26">
        <v>2526</v>
      </c>
      <c r="J20" s="26">
        <v>16620</v>
      </c>
      <c r="K20" s="26">
        <v>40</v>
      </c>
      <c r="L20" s="26">
        <v>20</v>
      </c>
      <c r="M20" s="26">
        <f>I20*K20</f>
        <v>101040</v>
      </c>
      <c r="N20" s="26">
        <f>J20*L20</f>
        <v>332400</v>
      </c>
      <c r="O20" s="26">
        <f>SUM(M20:N20)</f>
        <v>433440</v>
      </c>
      <c r="P20" s="26">
        <v>143</v>
      </c>
      <c r="Q20" s="26">
        <v>84</v>
      </c>
      <c r="R20" s="26"/>
      <c r="T20" s="3">
        <v>12</v>
      </c>
    </row>
    <row r="21" spans="1:20" s="1" customFormat="1" ht="27" customHeight="1">
      <c r="A21" s="35"/>
      <c r="B21" s="35"/>
      <c r="C21" s="37" t="s">
        <v>27</v>
      </c>
      <c r="D21" s="26" t="s">
        <v>48</v>
      </c>
      <c r="E21" s="38">
        <v>36</v>
      </c>
      <c r="F21" s="40"/>
      <c r="G21" s="26">
        <v>22</v>
      </c>
      <c r="H21" s="26">
        <v>14</v>
      </c>
      <c r="I21" s="26" t="s">
        <v>49</v>
      </c>
      <c r="J21" s="26"/>
      <c r="K21" s="26" t="s">
        <v>30</v>
      </c>
      <c r="L21" s="26"/>
      <c r="M21" s="26">
        <f>118.8*300</f>
        <v>35640</v>
      </c>
      <c r="N21" s="26"/>
      <c r="O21" s="26">
        <f>118.8*300</f>
        <v>35640</v>
      </c>
      <c r="P21" s="26">
        <v>1</v>
      </c>
      <c r="Q21" s="26"/>
      <c r="R21" s="68"/>
      <c r="T21" s="3">
        <v>114</v>
      </c>
    </row>
    <row r="22" spans="1:20" s="1" customFormat="1" ht="27" customHeight="1">
      <c r="A22" s="35"/>
      <c r="B22" s="35"/>
      <c r="C22" s="39"/>
      <c r="D22" s="26" t="s">
        <v>50</v>
      </c>
      <c r="E22" s="38">
        <v>59</v>
      </c>
      <c r="F22" s="40"/>
      <c r="G22" s="26">
        <v>34</v>
      </c>
      <c r="H22" s="26">
        <v>25</v>
      </c>
      <c r="I22" s="26" t="s">
        <v>51</v>
      </c>
      <c r="J22" s="26"/>
      <c r="K22" s="26" t="s">
        <v>30</v>
      </c>
      <c r="L22" s="26"/>
      <c r="M22" s="26">
        <f>147.5*300</f>
        <v>44250</v>
      </c>
      <c r="N22" s="26"/>
      <c r="O22" s="26">
        <f>147.5*300</f>
        <v>44250</v>
      </c>
      <c r="P22" s="26">
        <v>20</v>
      </c>
      <c r="Q22" s="26">
        <v>3</v>
      </c>
      <c r="R22" s="68"/>
      <c r="T22" s="3">
        <v>120</v>
      </c>
    </row>
    <row r="23" spans="1:20" s="1" customFormat="1" ht="27" customHeight="1">
      <c r="A23" s="35"/>
      <c r="B23" s="35"/>
      <c r="C23" s="39"/>
      <c r="D23" s="26" t="s">
        <v>52</v>
      </c>
      <c r="E23" s="38">
        <v>3</v>
      </c>
      <c r="F23" s="26"/>
      <c r="G23" s="26">
        <v>3</v>
      </c>
      <c r="H23" s="26"/>
      <c r="I23" s="26" t="s">
        <v>53</v>
      </c>
      <c r="J23" s="26"/>
      <c r="K23" s="26" t="s">
        <v>30</v>
      </c>
      <c r="L23" s="26"/>
      <c r="M23" s="26">
        <f>7.5*300</f>
        <v>2250</v>
      </c>
      <c r="N23" s="26"/>
      <c r="O23" s="26">
        <f>7.5*300</f>
        <v>2250</v>
      </c>
      <c r="P23" s="26">
        <v>3</v>
      </c>
      <c r="Q23" s="26"/>
      <c r="R23" s="68"/>
      <c r="T23" s="3">
        <v>47</v>
      </c>
    </row>
    <row r="24" spans="1:20" s="1" customFormat="1" ht="27" customHeight="1">
      <c r="A24" s="35"/>
      <c r="B24" s="35"/>
      <c r="C24" s="39"/>
      <c r="D24" s="26" t="s">
        <v>54</v>
      </c>
      <c r="E24" s="38">
        <v>7</v>
      </c>
      <c r="F24" s="26"/>
      <c r="G24" s="26">
        <v>7</v>
      </c>
      <c r="H24" s="26"/>
      <c r="I24" s="26" t="s">
        <v>55</v>
      </c>
      <c r="J24" s="26"/>
      <c r="K24" s="26" t="s">
        <v>30</v>
      </c>
      <c r="L24" s="26"/>
      <c r="M24" s="26">
        <f>29.8*300</f>
        <v>8940</v>
      </c>
      <c r="N24" s="26"/>
      <c r="O24" s="26">
        <f>29.8*300</f>
        <v>8940</v>
      </c>
      <c r="P24" s="26">
        <v>3</v>
      </c>
      <c r="Q24" s="26"/>
      <c r="R24" s="68"/>
      <c r="T24" s="3">
        <v>10</v>
      </c>
    </row>
    <row r="25" spans="1:20" s="1" customFormat="1" ht="27" customHeight="1">
      <c r="A25" s="21"/>
      <c r="B25" s="21"/>
      <c r="C25" s="22" t="s">
        <v>34</v>
      </c>
      <c r="D25" s="21"/>
      <c r="E25" s="41">
        <f>SUM(E17:E24)</f>
        <v>1078</v>
      </c>
      <c r="F25" s="42"/>
      <c r="G25" s="42">
        <f>SUM(G17:G24)</f>
        <v>588</v>
      </c>
      <c r="H25" s="42">
        <f>SUM(H17:H24)</f>
        <v>490</v>
      </c>
      <c r="I25" s="42"/>
      <c r="J25" s="42"/>
      <c r="K25" s="42"/>
      <c r="L25" s="42"/>
      <c r="M25" s="42"/>
      <c r="N25" s="42"/>
      <c r="O25" s="42">
        <f>SUM(O17:O24)</f>
        <v>2037800</v>
      </c>
      <c r="P25" s="42">
        <f>SUM(P17:P24)</f>
        <v>584</v>
      </c>
      <c r="Q25" s="42">
        <f>SUM(Q17:Q24)</f>
        <v>381</v>
      </c>
      <c r="R25" s="43"/>
      <c r="T25" s="3">
        <v>120</v>
      </c>
    </row>
    <row r="26" spans="1:20" s="1" customFormat="1" ht="27" customHeight="1">
      <c r="A26" s="32">
        <v>5</v>
      </c>
      <c r="B26" s="33" t="s">
        <v>56</v>
      </c>
      <c r="C26" s="34" t="s">
        <v>27</v>
      </c>
      <c r="D26" s="26" t="s">
        <v>57</v>
      </c>
      <c r="E26" s="26">
        <v>114</v>
      </c>
      <c r="F26" s="26">
        <v>9608</v>
      </c>
      <c r="G26" s="26">
        <v>5</v>
      </c>
      <c r="H26" s="26">
        <v>109</v>
      </c>
      <c r="I26" s="26" t="s">
        <v>58</v>
      </c>
      <c r="J26" s="26"/>
      <c r="K26" s="26" t="s">
        <v>30</v>
      </c>
      <c r="L26" s="26"/>
      <c r="M26" s="26">
        <f>400.6*300</f>
        <v>120180</v>
      </c>
      <c r="N26" s="26"/>
      <c r="O26" s="26">
        <f>400.6*300</f>
        <v>120180</v>
      </c>
      <c r="P26" s="26">
        <v>65</v>
      </c>
      <c r="Q26" s="26">
        <v>7</v>
      </c>
      <c r="R26" s="68"/>
      <c r="T26" s="3">
        <v>123</v>
      </c>
    </row>
    <row r="27" spans="1:20" s="1" customFormat="1" ht="27" customHeight="1">
      <c r="A27" s="28"/>
      <c r="B27" s="24"/>
      <c r="C27" s="25"/>
      <c r="D27" s="26" t="s">
        <v>59</v>
      </c>
      <c r="E27" s="26">
        <v>8</v>
      </c>
      <c r="F27" s="26">
        <v>480</v>
      </c>
      <c r="G27" s="26">
        <v>8</v>
      </c>
      <c r="H27" s="26"/>
      <c r="I27" s="26" t="s">
        <v>60</v>
      </c>
      <c r="J27" s="26"/>
      <c r="K27" s="26" t="s">
        <v>30</v>
      </c>
      <c r="L27" s="26"/>
      <c r="M27" s="26">
        <f>20*300</f>
        <v>6000</v>
      </c>
      <c r="N27" s="26"/>
      <c r="O27" s="26">
        <f>20*300</f>
        <v>6000</v>
      </c>
      <c r="P27" s="26">
        <v>8</v>
      </c>
      <c r="Q27" s="26"/>
      <c r="R27" s="68"/>
      <c r="T27" s="3"/>
    </row>
    <row r="28" spans="1:20" s="1" customFormat="1" ht="27" customHeight="1">
      <c r="A28" s="21"/>
      <c r="B28" s="21"/>
      <c r="C28" s="22" t="s">
        <v>34</v>
      </c>
      <c r="D28" s="21"/>
      <c r="E28" s="41">
        <f>SUM(E26:E27)</f>
        <v>122</v>
      </c>
      <c r="F28" s="42"/>
      <c r="G28" s="42">
        <f>SUM(G26:G27)</f>
        <v>13</v>
      </c>
      <c r="H28" s="42">
        <f>SUM(H26:H27)</f>
        <v>109</v>
      </c>
      <c r="I28" s="42"/>
      <c r="J28" s="42"/>
      <c r="K28" s="42"/>
      <c r="L28" s="42"/>
      <c r="M28" s="42"/>
      <c r="N28" s="42"/>
      <c r="O28" s="42">
        <f>SUM(O26:O27)</f>
        <v>126180</v>
      </c>
      <c r="P28" s="42">
        <f>SUM(P26:P27)</f>
        <v>73</v>
      </c>
      <c r="Q28" s="42">
        <f>SUM(Q26:Q27)</f>
        <v>7</v>
      </c>
      <c r="R28" s="43"/>
      <c r="T28" s="3">
        <f>SUM(T19:T27)</f>
        <v>639</v>
      </c>
    </row>
    <row r="29" spans="1:18" s="2" customFormat="1" ht="27" customHeight="1">
      <c r="A29" s="43">
        <v>6</v>
      </c>
      <c r="B29" s="36" t="s">
        <v>61</v>
      </c>
      <c r="C29" s="37" t="s">
        <v>27</v>
      </c>
      <c r="D29" s="26" t="s">
        <v>62</v>
      </c>
      <c r="E29" s="42">
        <v>15</v>
      </c>
      <c r="F29" s="42">
        <v>11250</v>
      </c>
      <c r="G29" s="42">
        <v>15</v>
      </c>
      <c r="H29" s="42"/>
      <c r="I29" s="26" t="s">
        <v>63</v>
      </c>
      <c r="J29" s="26"/>
      <c r="K29" s="26" t="s">
        <v>30</v>
      </c>
      <c r="L29" s="26"/>
      <c r="M29" s="42">
        <f>37.5*300</f>
        <v>11250</v>
      </c>
      <c r="N29" s="42"/>
      <c r="O29" s="42">
        <v>11250</v>
      </c>
      <c r="P29" s="42">
        <v>4</v>
      </c>
      <c r="Q29" s="42"/>
      <c r="R29" s="43"/>
    </row>
    <row r="30" spans="1:18" s="1" customFormat="1" ht="27" customHeight="1">
      <c r="A30" s="44"/>
      <c r="B30" s="44"/>
      <c r="C30" s="42" t="s">
        <v>64</v>
      </c>
      <c r="D30" s="44"/>
      <c r="E30" s="45">
        <f>E29+E28+E25+E13+E9</f>
        <v>1443</v>
      </c>
      <c r="F30" s="45">
        <f>F29+F28+F25+F13+F9</f>
        <v>23444</v>
      </c>
      <c r="G30" s="45">
        <f>G29+G28+G25+G13+G9</f>
        <v>786</v>
      </c>
      <c r="H30" s="45">
        <f>H29+H28+H25+H13+H9</f>
        <v>657</v>
      </c>
      <c r="I30" s="44"/>
      <c r="J30" s="44"/>
      <c r="K30" s="44"/>
      <c r="L30" s="44"/>
      <c r="M30" s="44"/>
      <c r="N30" s="44"/>
      <c r="O30" s="45">
        <f>O29+O28+O25+O16+O13+O9</f>
        <v>3034165</v>
      </c>
      <c r="P30" s="45">
        <f>P29+P28+P25+P16+P13+P9</f>
        <v>883</v>
      </c>
      <c r="Q30" s="45">
        <f>Q28+Q25+Q16+Q13+Q9</f>
        <v>433</v>
      </c>
      <c r="R30" s="45"/>
    </row>
  </sheetData>
  <sheetProtection/>
  <mergeCells count="82">
    <mergeCell ref="A1:R1"/>
    <mergeCell ref="I2:J2"/>
    <mergeCell ref="K2:L2"/>
    <mergeCell ref="M2:N2"/>
    <mergeCell ref="P2:Q2"/>
    <mergeCell ref="I6:J6"/>
    <mergeCell ref="K6:L6"/>
    <mergeCell ref="M6:N6"/>
    <mergeCell ref="I7:J7"/>
    <mergeCell ref="K7:L7"/>
    <mergeCell ref="M7:N7"/>
    <mergeCell ref="I8:J8"/>
    <mergeCell ref="K8:L8"/>
    <mergeCell ref="M8:N8"/>
    <mergeCell ref="I9:J9"/>
    <mergeCell ref="K9:L9"/>
    <mergeCell ref="M9:N9"/>
    <mergeCell ref="I12:J12"/>
    <mergeCell ref="K12:L12"/>
    <mergeCell ref="M12:N12"/>
    <mergeCell ref="I13:J13"/>
    <mergeCell ref="K13:L13"/>
    <mergeCell ref="M13:N13"/>
    <mergeCell ref="I15:J15"/>
    <mergeCell ref="K15:L15"/>
    <mergeCell ref="M15:N15"/>
    <mergeCell ref="I16:J16"/>
    <mergeCell ref="K16:L16"/>
    <mergeCell ref="M16:N16"/>
    <mergeCell ref="I21:J21"/>
    <mergeCell ref="K21:L21"/>
    <mergeCell ref="M21:N21"/>
    <mergeCell ref="I22:J22"/>
    <mergeCell ref="K22:L22"/>
    <mergeCell ref="M22:N22"/>
    <mergeCell ref="I23:J23"/>
    <mergeCell ref="K23:L23"/>
    <mergeCell ref="M23:N23"/>
    <mergeCell ref="I24:J24"/>
    <mergeCell ref="K24:L24"/>
    <mergeCell ref="M24:N24"/>
    <mergeCell ref="I25:J25"/>
    <mergeCell ref="K25:L25"/>
    <mergeCell ref="M25:N25"/>
    <mergeCell ref="I26:J26"/>
    <mergeCell ref="K26:L26"/>
    <mergeCell ref="M26:N26"/>
    <mergeCell ref="I27:J27"/>
    <mergeCell ref="K27:L27"/>
    <mergeCell ref="M27:N27"/>
    <mergeCell ref="I28:J28"/>
    <mergeCell ref="K28:L28"/>
    <mergeCell ref="M28:N28"/>
    <mergeCell ref="I29:J29"/>
    <mergeCell ref="K29:L29"/>
    <mergeCell ref="M29:N29"/>
    <mergeCell ref="A2:A3"/>
    <mergeCell ref="A4:A8"/>
    <mergeCell ref="A10:A12"/>
    <mergeCell ref="A14:A15"/>
    <mergeCell ref="A17:A24"/>
    <mergeCell ref="A26:A27"/>
    <mergeCell ref="B2:B3"/>
    <mergeCell ref="B4:B8"/>
    <mergeCell ref="B10:B12"/>
    <mergeCell ref="B14:B15"/>
    <mergeCell ref="B17:B24"/>
    <mergeCell ref="B26:B27"/>
    <mergeCell ref="C2:C3"/>
    <mergeCell ref="C4:C5"/>
    <mergeCell ref="C6:C8"/>
    <mergeCell ref="C10:C11"/>
    <mergeCell ref="C17:C20"/>
    <mergeCell ref="C21:C24"/>
    <mergeCell ref="C26:C27"/>
    <mergeCell ref="D2:D3"/>
    <mergeCell ref="E2:E3"/>
    <mergeCell ref="F2:F3"/>
    <mergeCell ref="G2:G3"/>
    <mergeCell ref="H2:H3"/>
    <mergeCell ref="O2:O3"/>
    <mergeCell ref="R2:R3"/>
  </mergeCells>
  <printOptions horizontalCentered="1" verticalCentered="1"/>
  <pageMargins left="0.2361111111111111" right="0.11805555555555555" top="0.9840277777777777" bottom="0.74791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2021-11-24T07:31:17Z</cp:lastPrinted>
  <dcterms:created xsi:type="dcterms:W3CDTF">2019-04-17T15:55:32Z</dcterms:created>
  <dcterms:modified xsi:type="dcterms:W3CDTF">2024-01-05T08:02:26Z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eadingLayo">
    <vt:bool>true</vt:bool>
  </property>
  <property fmtid="{D5CDD505-2E9C-101B-9397-08002B2CF9AE}" pid="5" name="I">
    <vt:lpwstr>C86730BE0EC146B9864BD9074DB75C2F</vt:lpwstr>
  </property>
</Properties>
</file>