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分配表" sheetId="5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<sst xmlns="http://schemas.openxmlformats.org/spreadsheetml/2006/main" count="46" uniqueCount="33">
  <si>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原州区2026年3月失能、半失能特困人员护理补贴资金分配表</t>
  </si>
  <si>
    <t>单位：固原市原州区民政局</t>
  </si>
  <si>
    <t>序号</t>
  </si>
  <si>
    <t>名称</t>
  </si>
  <si>
    <t>享受补贴人数（人）</t>
  </si>
  <si>
    <t>全失能</t>
  </si>
  <si>
    <t>半失能</t>
  </si>
  <si>
    <t>发放金额（元）</t>
  </si>
  <si>
    <t>备注</t>
  </si>
  <si>
    <t>合计</t>
  </si>
  <si>
    <t>城市</t>
  </si>
  <si>
    <t>农村</t>
  </si>
  <si>
    <t>人数</t>
  </si>
  <si>
    <t>补贴
标准</t>
  </si>
  <si>
    <t>补贴金额（元）</t>
  </si>
  <si>
    <t>官厅镇</t>
  </si>
  <si>
    <t>河川乡</t>
  </si>
  <si>
    <t>黄铎堡镇</t>
  </si>
  <si>
    <t>开城镇</t>
  </si>
  <si>
    <t>彭堡镇</t>
  </si>
  <si>
    <t>三营镇</t>
  </si>
  <si>
    <t>炭山乡</t>
  </si>
  <si>
    <t>头营镇</t>
  </si>
  <si>
    <t>寨科乡</t>
  </si>
  <si>
    <t>张易镇</t>
  </si>
  <si>
    <t>中河乡</t>
  </si>
  <si>
    <t>古雁办事处</t>
  </si>
  <si>
    <t>北塬办事处</t>
  </si>
  <si>
    <t>小计</t>
  </si>
  <si>
    <t>—</t>
  </si>
  <si>
    <t>原州区中心敬老院</t>
  </si>
  <si>
    <t>杨郎中心敬老院</t>
  </si>
  <si>
    <t>寨科中心敬老院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</si>
</sst>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sz val="9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16"/>
      <name val="方正小标宋简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1"/>
      <color theme="1"/>
      <name val="仿宋_GB2312"/>
      <charset val="134"/>
    </font>
    <font>
      <b/>
      <sz val="9"/>
      <color theme="1"/>
      <name val="仿宋_GB2312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Protection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5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horizontal="center" vertical="center" wrapText="1"/>
    </xf>
    <xf numFmtId="177" fontId="10" fillId="0" borderId="8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8" xfId="0" applyNumberFormat="1" applyFont="1" applyFill="1" applyBorder="1" applyAlignment="1">
      <alignment horizontal="center" vertical="center" wrapText="1"/>
    </xf>
    <xf numFmtId="177" fontId="11" fillId="0" borderId="8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花名册_3" xfId="51"/>
    <cellStyle name="常规_花名册" xfId="52"/>
    <cellStyle name="常规_存折号" xfId="53"/>
    <cellStyle name="常规_花名册_1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zoomScale="110" zoomScaleNormal="110" workbookViewId="0">
      <selection activeCell="J9" sqref="J9"/>
    </sheetView>
  </sheetViews>
  <sheetFormatPr defaultColWidth="9" defaultRowHeight="15.6"/>
  <cols>
    <col min="1" max="1" width="5.66666666666667" style="4" customWidth="1"/>
    <col min="2" max="2" width="17" style="4" customWidth="1"/>
    <col min="3" max="3" width="6.44444444444444" style="4" customWidth="1"/>
    <col min="4" max="4" width="5.77777777777778" style="4" customWidth="1"/>
    <col min="5" max="5" width="6.44444444444444" style="4" customWidth="1"/>
    <col min="6" max="6" width="7.5" style="4" customWidth="1"/>
    <col min="7" max="7" width="8.25" style="4" customWidth="1"/>
    <col min="8" max="8" width="10.5" style="4" customWidth="1"/>
    <col min="9" max="9" width="7.5" style="4" customWidth="1"/>
    <col min="10" max="10" width="8.25" style="4" customWidth="1"/>
    <col min="11" max="11" width="10.8055555555556" style="4" customWidth="1"/>
    <col min="12" max="12" width="10.8796296296296" style="4" customWidth="1"/>
    <col min="13" max="13" width="10.1296296296296" style="4" customWidth="1"/>
    <col min="14" max="14" width="9" style="4" customWidth="1"/>
    <col min="15" max="15" width="12.25" style="4" customWidth="1"/>
    <col min="16" max="16384" width="9" style="4"/>
  </cols>
  <sheetData>
    <row r="1" ht="44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9.95" customHeight="1" spans="1:15">
      <c r="A2" s="6" t="s">
        <v>1</v>
      </c>
      <c r="B2" s="6"/>
      <c r="C2" s="6"/>
      <c r="D2" s="6"/>
      <c r="E2" s="6"/>
      <c r="F2" s="7"/>
      <c r="G2" s="7"/>
      <c r="H2" s="7"/>
      <c r="I2" s="7"/>
      <c r="J2" s="7"/>
      <c r="K2" s="7"/>
      <c r="L2" s="8">
        <v>46082</v>
      </c>
      <c r="M2" s="9"/>
      <c r="N2" s="9"/>
      <c r="O2" s="9"/>
    </row>
    <row r="3" ht="32" customHeight="1" spans="1:15">
      <c r="A3" s="10" t="s">
        <v>2</v>
      </c>
      <c r="B3" s="10" t="s">
        <v>3</v>
      </c>
      <c r="C3" s="11" t="s">
        <v>4</v>
      </c>
      <c r="D3" s="11"/>
      <c r="E3" s="11"/>
      <c r="F3" s="12" t="s">
        <v>5</v>
      </c>
      <c r="G3" s="13"/>
      <c r="H3" s="14"/>
      <c r="I3" s="12" t="s">
        <v>6</v>
      </c>
      <c r="J3" s="13"/>
      <c r="K3" s="14"/>
      <c r="L3" s="11" t="s">
        <v>7</v>
      </c>
      <c r="M3" s="11"/>
      <c r="N3" s="11"/>
      <c r="O3" s="15" t="s">
        <v>8</v>
      </c>
    </row>
    <row r="4" ht="33" customHeight="1" spans="1:15">
      <c r="A4" s="16"/>
      <c r="B4" s="16"/>
      <c r="C4" s="17" t="s">
        <v>9</v>
      </c>
      <c r="D4" s="17" t="s">
        <v>10</v>
      </c>
      <c r="E4" s="11" t="s">
        <v>11</v>
      </c>
      <c r="F4" s="11" t="s">
        <v>12</v>
      </c>
      <c r="G4" s="11" t="s">
        <v>13</v>
      </c>
      <c r="H4" s="11" t="s">
        <v>14</v>
      </c>
      <c r="I4" s="11" t="s">
        <v>12</v>
      </c>
      <c r="J4" s="11" t="s">
        <v>13</v>
      </c>
      <c r="K4" s="11" t="s">
        <v>14</v>
      </c>
      <c r="L4" s="11" t="s">
        <v>9</v>
      </c>
      <c r="M4" s="11" t="s">
        <v>10</v>
      </c>
      <c r="N4" s="11" t="s">
        <v>11</v>
      </c>
      <c r="O4" s="18"/>
    </row>
    <row r="5" s="1" customFormat="1" ht="18" customHeight="1" spans="1:15">
      <c r="A5" s="19">
        <v>1</v>
      </c>
      <c r="B5" s="20" t="s">
        <v>15</v>
      </c>
      <c r="C5" s="21">
        <f t="shared" ref="C5:C17" si="0">D5+E5</f>
        <v>11</v>
      </c>
      <c r="D5" s="20">
        <v>0</v>
      </c>
      <c r="E5" s="21">
        <f>SUM(F5+I5)</f>
        <v>11</v>
      </c>
      <c r="F5" s="21">
        <v>6</v>
      </c>
      <c r="G5" s="22">
        <v>130</v>
      </c>
      <c r="H5" s="22">
        <f t="shared" ref="H5:H17" si="1">F5*G5</f>
        <v>780</v>
      </c>
      <c r="I5" s="22">
        <v>5</v>
      </c>
      <c r="J5" s="22">
        <v>130</v>
      </c>
      <c r="K5" s="22">
        <f t="shared" ref="K5:K17" si="2">I5*J5</f>
        <v>650</v>
      </c>
      <c r="L5" s="22">
        <f>M5+N5</f>
        <v>1430</v>
      </c>
      <c r="M5" s="22">
        <f t="shared" ref="M5:M17" si="3">D5*130</f>
        <v>0</v>
      </c>
      <c r="N5" s="22">
        <f t="shared" ref="N5:N17" si="4">E5*130</f>
        <v>1430</v>
      </c>
      <c r="O5" s="23"/>
    </row>
    <row r="6" s="1" customFormat="1" ht="18" customHeight="1" spans="1:15">
      <c r="A6" s="19">
        <v>2</v>
      </c>
      <c r="B6" s="20" t="s">
        <v>16</v>
      </c>
      <c r="C6" s="21">
        <f t="shared" si="0"/>
        <v>4</v>
      </c>
      <c r="D6" s="20">
        <v>0</v>
      </c>
      <c r="E6" s="21">
        <f t="shared" ref="E5:E10" si="5">SUM(F6+I6)</f>
        <v>4</v>
      </c>
      <c r="F6" s="21">
        <v>1</v>
      </c>
      <c r="G6" s="22">
        <v>130</v>
      </c>
      <c r="H6" s="22">
        <f t="shared" si="1"/>
        <v>130</v>
      </c>
      <c r="I6" s="22">
        <v>3</v>
      </c>
      <c r="J6" s="22">
        <v>130</v>
      </c>
      <c r="K6" s="22">
        <f t="shared" si="2"/>
        <v>390</v>
      </c>
      <c r="L6" s="22">
        <f t="shared" ref="L6:L18" si="6">M6+N6</f>
        <v>520</v>
      </c>
      <c r="M6" s="22">
        <f t="shared" si="3"/>
        <v>0</v>
      </c>
      <c r="N6" s="22">
        <f t="shared" si="4"/>
        <v>520</v>
      </c>
      <c r="O6" s="23"/>
    </row>
    <row r="7" s="1" customFormat="1" ht="18" customHeight="1" spans="1:15">
      <c r="A7" s="19">
        <v>3</v>
      </c>
      <c r="B7" s="20" t="s">
        <v>17</v>
      </c>
      <c r="C7" s="21">
        <v>8</v>
      </c>
      <c r="D7" s="20">
        <v>0</v>
      </c>
      <c r="E7" s="21">
        <f t="shared" si="5"/>
        <v>8</v>
      </c>
      <c r="F7" s="21">
        <v>3</v>
      </c>
      <c r="G7" s="22">
        <v>130</v>
      </c>
      <c r="H7" s="22">
        <f t="shared" si="1"/>
        <v>390</v>
      </c>
      <c r="I7" s="22">
        <v>5</v>
      </c>
      <c r="J7" s="22">
        <v>130</v>
      </c>
      <c r="K7" s="22">
        <f t="shared" si="2"/>
        <v>650</v>
      </c>
      <c r="L7" s="22">
        <f t="shared" si="6"/>
        <v>1040</v>
      </c>
      <c r="M7" s="22">
        <f t="shared" si="3"/>
        <v>0</v>
      </c>
      <c r="N7" s="22">
        <f t="shared" si="4"/>
        <v>1040</v>
      </c>
      <c r="O7" s="23"/>
    </row>
    <row r="8" s="1" customFormat="1" ht="18" customHeight="1" spans="1:15">
      <c r="A8" s="19">
        <v>4</v>
      </c>
      <c r="B8" s="20" t="s">
        <v>18</v>
      </c>
      <c r="C8" s="21">
        <f t="shared" si="0"/>
        <v>7</v>
      </c>
      <c r="D8" s="20">
        <v>0</v>
      </c>
      <c r="E8" s="21">
        <f t="shared" si="5"/>
        <v>7</v>
      </c>
      <c r="F8" s="21">
        <v>2</v>
      </c>
      <c r="G8" s="22">
        <v>130</v>
      </c>
      <c r="H8" s="22">
        <f t="shared" si="1"/>
        <v>260</v>
      </c>
      <c r="I8" s="22">
        <v>5</v>
      </c>
      <c r="J8" s="22">
        <v>130</v>
      </c>
      <c r="K8" s="22">
        <f t="shared" si="2"/>
        <v>650</v>
      </c>
      <c r="L8" s="22">
        <f t="shared" si="6"/>
        <v>910</v>
      </c>
      <c r="M8" s="22">
        <f t="shared" si="3"/>
        <v>0</v>
      </c>
      <c r="N8" s="22">
        <f t="shared" si="4"/>
        <v>910</v>
      </c>
      <c r="O8" s="23"/>
    </row>
    <row r="9" s="1" customFormat="1" ht="18" customHeight="1" spans="1:15">
      <c r="A9" s="19">
        <v>5</v>
      </c>
      <c r="B9" s="20" t="s">
        <v>19</v>
      </c>
      <c r="C9" s="21">
        <f t="shared" si="0"/>
        <v>10</v>
      </c>
      <c r="D9" s="20">
        <v>0</v>
      </c>
      <c r="E9" s="21">
        <v>10</v>
      </c>
      <c r="F9" s="21">
        <v>1</v>
      </c>
      <c r="G9" s="22">
        <v>130</v>
      </c>
      <c r="H9" s="22">
        <f t="shared" si="1"/>
        <v>130</v>
      </c>
      <c r="I9" s="22">
        <v>9</v>
      </c>
      <c r="J9" s="22">
        <v>130</v>
      </c>
      <c r="K9" s="22">
        <f t="shared" si="2"/>
        <v>1170</v>
      </c>
      <c r="L9" s="22">
        <f t="shared" si="6"/>
        <v>1300</v>
      </c>
      <c r="M9" s="22">
        <f t="shared" si="3"/>
        <v>0</v>
      </c>
      <c r="N9" s="22">
        <f t="shared" si="4"/>
        <v>1300</v>
      </c>
      <c r="O9" s="23"/>
    </row>
    <row r="10" s="1" customFormat="1" ht="18" customHeight="1" spans="1:15">
      <c r="A10" s="19">
        <v>6</v>
      </c>
      <c r="B10" s="20" t="s">
        <v>20</v>
      </c>
      <c r="C10" s="21">
        <f t="shared" si="0"/>
        <v>9</v>
      </c>
      <c r="D10" s="20">
        <v>0</v>
      </c>
      <c r="E10" s="21">
        <f t="shared" si="5"/>
        <v>9</v>
      </c>
      <c r="F10" s="21">
        <v>4</v>
      </c>
      <c r="G10" s="22">
        <v>130</v>
      </c>
      <c r="H10" s="22">
        <f t="shared" si="1"/>
        <v>520</v>
      </c>
      <c r="I10" s="22">
        <v>5</v>
      </c>
      <c r="J10" s="22">
        <v>130</v>
      </c>
      <c r="K10" s="22">
        <f t="shared" si="2"/>
        <v>650</v>
      </c>
      <c r="L10" s="22">
        <f t="shared" si="6"/>
        <v>1170</v>
      </c>
      <c r="M10" s="22">
        <f t="shared" si="3"/>
        <v>0</v>
      </c>
      <c r="N10" s="22">
        <f t="shared" si="4"/>
        <v>1170</v>
      </c>
      <c r="O10" s="23"/>
    </row>
    <row r="11" s="1" customFormat="1" ht="18" customHeight="1" spans="1:15">
      <c r="A11" s="19">
        <v>7</v>
      </c>
      <c r="B11" s="20" t="s">
        <v>21</v>
      </c>
      <c r="C11" s="21">
        <f t="shared" si="0"/>
        <v>1</v>
      </c>
      <c r="D11" s="20">
        <v>0</v>
      </c>
      <c r="E11" s="21">
        <f>F11+I11</f>
        <v>1</v>
      </c>
      <c r="F11" s="21">
        <v>0</v>
      </c>
      <c r="G11" s="22">
        <v>130</v>
      </c>
      <c r="H11" s="22">
        <f t="shared" si="1"/>
        <v>0</v>
      </c>
      <c r="I11" s="22">
        <v>1</v>
      </c>
      <c r="J11" s="22">
        <v>130</v>
      </c>
      <c r="K11" s="22">
        <f t="shared" si="2"/>
        <v>130</v>
      </c>
      <c r="L11" s="22">
        <f t="shared" si="6"/>
        <v>130</v>
      </c>
      <c r="M11" s="22">
        <f t="shared" si="3"/>
        <v>0</v>
      </c>
      <c r="N11" s="22">
        <f t="shared" si="4"/>
        <v>130</v>
      </c>
      <c r="O11" s="23"/>
    </row>
    <row r="12" s="1" customFormat="1" ht="18" customHeight="1" spans="1:15">
      <c r="A12" s="19">
        <v>8</v>
      </c>
      <c r="B12" s="20" t="s">
        <v>22</v>
      </c>
      <c r="C12" s="21">
        <f t="shared" si="0"/>
        <v>21</v>
      </c>
      <c r="D12" s="20">
        <v>0</v>
      </c>
      <c r="E12" s="21">
        <f>F12+I12</f>
        <v>21</v>
      </c>
      <c r="F12" s="22">
        <v>11</v>
      </c>
      <c r="G12" s="22">
        <v>130</v>
      </c>
      <c r="H12" s="22">
        <f t="shared" si="1"/>
        <v>1430</v>
      </c>
      <c r="I12" s="22">
        <v>10</v>
      </c>
      <c r="J12" s="22">
        <v>130</v>
      </c>
      <c r="K12" s="22">
        <f t="shared" si="2"/>
        <v>1300</v>
      </c>
      <c r="L12" s="22">
        <f t="shared" si="6"/>
        <v>2730</v>
      </c>
      <c r="M12" s="22">
        <f t="shared" si="3"/>
        <v>0</v>
      </c>
      <c r="N12" s="22">
        <f t="shared" si="4"/>
        <v>2730</v>
      </c>
      <c r="O12" s="23"/>
    </row>
    <row r="13" s="1" customFormat="1" ht="18" customHeight="1" spans="1:15">
      <c r="A13" s="19">
        <v>9</v>
      </c>
      <c r="B13" s="20" t="s">
        <v>23</v>
      </c>
      <c r="C13" s="21">
        <f t="shared" si="0"/>
        <v>2</v>
      </c>
      <c r="D13" s="20">
        <v>0</v>
      </c>
      <c r="E13" s="21">
        <f>F13+I13</f>
        <v>2</v>
      </c>
      <c r="F13" s="21">
        <v>0</v>
      </c>
      <c r="G13" s="22">
        <v>130</v>
      </c>
      <c r="H13" s="22">
        <f t="shared" si="1"/>
        <v>0</v>
      </c>
      <c r="I13" s="22">
        <v>2</v>
      </c>
      <c r="J13" s="22">
        <v>130</v>
      </c>
      <c r="K13" s="22">
        <f t="shared" si="2"/>
        <v>260</v>
      </c>
      <c r="L13" s="22">
        <f t="shared" si="6"/>
        <v>260</v>
      </c>
      <c r="M13" s="22">
        <f t="shared" si="3"/>
        <v>0</v>
      </c>
      <c r="N13" s="22">
        <f t="shared" si="4"/>
        <v>260</v>
      </c>
      <c r="O13" s="23"/>
    </row>
    <row r="14" s="1" customFormat="1" ht="18" customHeight="1" spans="1:15">
      <c r="A14" s="19">
        <v>10</v>
      </c>
      <c r="B14" s="20" t="s">
        <v>24</v>
      </c>
      <c r="C14" s="21">
        <f t="shared" si="0"/>
        <v>8</v>
      </c>
      <c r="D14" s="20">
        <v>0</v>
      </c>
      <c r="E14" s="21">
        <v>8</v>
      </c>
      <c r="F14" s="21">
        <v>1</v>
      </c>
      <c r="G14" s="22">
        <v>130</v>
      </c>
      <c r="H14" s="22">
        <f t="shared" si="1"/>
        <v>130</v>
      </c>
      <c r="I14" s="22">
        <v>7</v>
      </c>
      <c r="J14" s="22">
        <v>130</v>
      </c>
      <c r="K14" s="22">
        <f t="shared" si="2"/>
        <v>910</v>
      </c>
      <c r="L14" s="22">
        <f t="shared" si="6"/>
        <v>1040</v>
      </c>
      <c r="M14" s="22">
        <f t="shared" si="3"/>
        <v>0</v>
      </c>
      <c r="N14" s="22">
        <f t="shared" si="4"/>
        <v>1040</v>
      </c>
      <c r="O14" s="23"/>
    </row>
    <row r="15" s="1" customFormat="1" ht="18" customHeight="1" spans="1:15">
      <c r="A15" s="19">
        <v>11</v>
      </c>
      <c r="B15" s="20" t="s">
        <v>25</v>
      </c>
      <c r="C15" s="21">
        <f t="shared" si="0"/>
        <v>3</v>
      </c>
      <c r="D15" s="20">
        <v>0</v>
      </c>
      <c r="E15" s="21">
        <v>3</v>
      </c>
      <c r="F15" s="21">
        <v>3</v>
      </c>
      <c r="G15" s="22">
        <v>130</v>
      </c>
      <c r="H15" s="22">
        <f t="shared" si="1"/>
        <v>390</v>
      </c>
      <c r="I15" s="22">
        <v>0</v>
      </c>
      <c r="J15" s="22">
        <v>130</v>
      </c>
      <c r="K15" s="22">
        <f t="shared" si="2"/>
        <v>0</v>
      </c>
      <c r="L15" s="22">
        <f t="shared" si="6"/>
        <v>390</v>
      </c>
      <c r="M15" s="22">
        <f t="shared" si="3"/>
        <v>0</v>
      </c>
      <c r="N15" s="22">
        <f t="shared" si="4"/>
        <v>390</v>
      </c>
      <c r="O15" s="23"/>
    </row>
    <row r="16" s="1" customFormat="1" ht="18" customHeight="1" spans="1:15">
      <c r="A16" s="19">
        <v>12</v>
      </c>
      <c r="B16" s="20" t="s">
        <v>26</v>
      </c>
      <c r="C16" s="21">
        <f t="shared" si="0"/>
        <v>4</v>
      </c>
      <c r="D16" s="21">
        <v>4</v>
      </c>
      <c r="E16" s="21">
        <v>0</v>
      </c>
      <c r="F16" s="21">
        <v>1</v>
      </c>
      <c r="G16" s="22">
        <v>130</v>
      </c>
      <c r="H16" s="22">
        <f t="shared" si="1"/>
        <v>130</v>
      </c>
      <c r="I16" s="22">
        <v>3</v>
      </c>
      <c r="J16" s="22">
        <v>130</v>
      </c>
      <c r="K16" s="22">
        <f t="shared" si="2"/>
        <v>390</v>
      </c>
      <c r="L16" s="22">
        <f t="shared" si="6"/>
        <v>520</v>
      </c>
      <c r="M16" s="22">
        <f t="shared" si="3"/>
        <v>520</v>
      </c>
      <c r="N16" s="22">
        <f t="shared" si="4"/>
        <v>0</v>
      </c>
      <c r="O16" s="23"/>
    </row>
    <row r="17" s="1" customFormat="1" ht="18" customHeight="1" spans="1:15">
      <c r="A17" s="19">
        <v>13</v>
      </c>
      <c r="B17" s="20" t="s">
        <v>27</v>
      </c>
      <c r="C17" s="21">
        <f t="shared" si="0"/>
        <v>2</v>
      </c>
      <c r="D17" s="21">
        <v>2</v>
      </c>
      <c r="E17" s="21">
        <v>0</v>
      </c>
      <c r="F17" s="21">
        <v>2</v>
      </c>
      <c r="G17" s="22">
        <v>130</v>
      </c>
      <c r="H17" s="22">
        <f t="shared" si="1"/>
        <v>260</v>
      </c>
      <c r="I17" s="22">
        <v>0</v>
      </c>
      <c r="J17" s="22">
        <v>130</v>
      </c>
      <c r="K17" s="22">
        <f t="shared" si="2"/>
        <v>0</v>
      </c>
      <c r="L17" s="22">
        <f t="shared" si="6"/>
        <v>260</v>
      </c>
      <c r="M17" s="22">
        <f t="shared" si="3"/>
        <v>260</v>
      </c>
      <c r="N17" s="22">
        <f t="shared" si="4"/>
        <v>0</v>
      </c>
      <c r="O17" s="23"/>
    </row>
    <row r="18" s="1" customFormat="1" ht="18" customHeight="1" spans="1:15">
      <c r="A18" s="19"/>
      <c r="B18" s="24" t="s">
        <v>28</v>
      </c>
      <c r="C18" s="25">
        <f>SUM(C5:C17)</f>
        <v>90</v>
      </c>
      <c r="D18" s="24">
        <f>SUM(D5:D17)</f>
        <v>6</v>
      </c>
      <c r="E18" s="24">
        <f>SUM(E5:E17)</f>
        <v>84</v>
      </c>
      <c r="F18" s="25">
        <f>SUM(F5:F17)</f>
        <v>35</v>
      </c>
      <c r="G18" s="26" t="s">
        <v>29</v>
      </c>
      <c r="H18" s="26">
        <f>SUM(H5:H17)</f>
        <v>4550</v>
      </c>
      <c r="I18" s="26">
        <f>SUM(I5:I17)</f>
        <v>55</v>
      </c>
      <c r="J18" s="26" t="s">
        <v>29</v>
      </c>
      <c r="K18" s="26">
        <f>SUM(K5:K17)</f>
        <v>7150</v>
      </c>
      <c r="L18" s="26">
        <f t="shared" si="6"/>
        <v>11700</v>
      </c>
      <c r="M18" s="26">
        <f>SUM(M5:M17)</f>
        <v>780</v>
      </c>
      <c r="N18" s="26">
        <f>SUM(N5:N17)</f>
        <v>10920</v>
      </c>
      <c r="O18" s="27"/>
    </row>
    <row r="19" s="1" customFormat="1" ht="18" customHeight="1" spans="1:15">
      <c r="A19" s="19">
        <v>1</v>
      </c>
      <c r="B19" s="20" t="s">
        <v>30</v>
      </c>
      <c r="C19" s="21">
        <f>SUM(D19:E19)</f>
        <v>106</v>
      </c>
      <c r="D19" s="21">
        <v>49</v>
      </c>
      <c r="E19" s="21">
        <v>57</v>
      </c>
      <c r="F19" s="21">
        <v>38</v>
      </c>
      <c r="G19" s="22">
        <v>1313</v>
      </c>
      <c r="H19" s="22">
        <f>F19*G19</f>
        <v>49894</v>
      </c>
      <c r="I19" s="22">
        <v>69</v>
      </c>
      <c r="J19" s="22">
        <v>788</v>
      </c>
      <c r="K19" s="22">
        <f>I19*788</f>
        <v>54372</v>
      </c>
      <c r="L19" s="22">
        <f t="shared" ref="L19:L21" si="7">H19+K19</f>
        <v>104266</v>
      </c>
      <c r="M19" s="22">
        <f t="shared" ref="M19:M21" si="8">L19</f>
        <v>104266</v>
      </c>
      <c r="N19" s="22">
        <v>0</v>
      </c>
      <c r="O19" s="23"/>
    </row>
    <row r="20" s="1" customFormat="1" ht="18" customHeight="1" spans="1:15">
      <c r="A20" s="19">
        <v>2</v>
      </c>
      <c r="B20" s="20" t="s">
        <v>31</v>
      </c>
      <c r="C20" s="21">
        <f>SUM(D20:E20)</f>
        <v>13</v>
      </c>
      <c r="D20" s="21">
        <v>0</v>
      </c>
      <c r="E20" s="21">
        <v>13</v>
      </c>
      <c r="F20" s="21">
        <v>3</v>
      </c>
      <c r="G20" s="22">
        <v>1313</v>
      </c>
      <c r="H20" s="22">
        <f t="shared" ref="H17:H21" si="9">F20*G20</f>
        <v>3939</v>
      </c>
      <c r="I20" s="22">
        <v>10</v>
      </c>
      <c r="J20" s="22">
        <v>788</v>
      </c>
      <c r="K20" s="22">
        <f>I20*J20</f>
        <v>7880</v>
      </c>
      <c r="L20" s="22">
        <f t="shared" si="7"/>
        <v>11819</v>
      </c>
      <c r="M20" s="22">
        <f t="shared" si="8"/>
        <v>11819</v>
      </c>
      <c r="N20" s="22">
        <v>0</v>
      </c>
      <c r="O20" s="23"/>
    </row>
    <row r="21" s="1" customFormat="1" ht="18" customHeight="1" spans="1:15">
      <c r="A21" s="19">
        <v>3</v>
      </c>
      <c r="B21" s="20" t="s">
        <v>32</v>
      </c>
      <c r="C21" s="21">
        <f>SUM(D21:E21)</f>
        <v>12</v>
      </c>
      <c r="D21" s="21">
        <v>1</v>
      </c>
      <c r="E21" s="21">
        <v>11</v>
      </c>
      <c r="F21" s="21">
        <v>2</v>
      </c>
      <c r="G21" s="22">
        <v>1313</v>
      </c>
      <c r="H21" s="22">
        <f t="shared" si="9"/>
        <v>2626</v>
      </c>
      <c r="I21" s="22">
        <v>9</v>
      </c>
      <c r="J21" s="22">
        <v>788</v>
      </c>
      <c r="K21" s="22">
        <f>I21*J21</f>
        <v>7092</v>
      </c>
      <c r="L21" s="22">
        <f t="shared" si="7"/>
        <v>9718</v>
      </c>
      <c r="M21" s="22">
        <f t="shared" si="8"/>
        <v>9718</v>
      </c>
      <c r="N21" s="22">
        <v>0</v>
      </c>
      <c r="O21" s="23"/>
    </row>
    <row r="22" s="1" customFormat="1" ht="18" customHeight="1" spans="1:15">
      <c r="A22" s="19"/>
      <c r="B22" s="24" t="s">
        <v>28</v>
      </c>
      <c r="C22" s="25">
        <f t="shared" ref="C22:F22" si="10">SUM(C19:C21)</f>
        <v>131</v>
      </c>
      <c r="D22" s="24">
        <f t="shared" si="10"/>
        <v>50</v>
      </c>
      <c r="E22" s="24">
        <f t="shared" si="10"/>
        <v>81</v>
      </c>
      <c r="F22" s="28">
        <f t="shared" si="10"/>
        <v>43</v>
      </c>
      <c r="G22" s="26" t="s">
        <v>29</v>
      </c>
      <c r="H22" s="29">
        <f t="shared" ref="H22:N22" si="11">SUM(H19:H21)</f>
        <v>56459</v>
      </c>
      <c r="I22" s="29">
        <f t="shared" si="11"/>
        <v>88</v>
      </c>
      <c r="J22" s="26" t="s">
        <v>29</v>
      </c>
      <c r="K22" s="29">
        <f>SUM(K19:K21)</f>
        <v>69344</v>
      </c>
      <c r="L22" s="26">
        <f t="shared" si="11"/>
        <v>125803</v>
      </c>
      <c r="M22" s="26">
        <f t="shared" si="11"/>
        <v>125803</v>
      </c>
      <c r="N22" s="26">
        <f t="shared" si="11"/>
        <v>0</v>
      </c>
      <c r="O22" s="27"/>
    </row>
    <row r="23" s="2" customFormat="1" ht="24" customHeight="1" spans="1:15">
      <c r="A23" s="30" t="s">
        <v>9</v>
      </c>
      <c r="B23" s="31"/>
      <c r="C23" s="32">
        <f t="shared" ref="C23:F23" si="12">C18+C22</f>
        <v>221</v>
      </c>
      <c r="D23" s="17">
        <f t="shared" si="12"/>
        <v>56</v>
      </c>
      <c r="E23" s="17">
        <f t="shared" si="12"/>
        <v>165</v>
      </c>
      <c r="F23" s="33">
        <f t="shared" si="12"/>
        <v>78</v>
      </c>
      <c r="G23" s="33" t="s">
        <v>29</v>
      </c>
      <c r="H23" s="33">
        <f>H18+H22</f>
        <v>61009</v>
      </c>
      <c r="I23" s="33">
        <f t="shared" ref="H23:N23" si="13">I18+I22</f>
        <v>143</v>
      </c>
      <c r="J23" s="33" t="s">
        <v>29</v>
      </c>
      <c r="K23" s="33">
        <f t="shared" si="13"/>
        <v>76494</v>
      </c>
      <c r="L23" s="33">
        <f t="shared" si="13"/>
        <v>137503</v>
      </c>
      <c r="M23" s="34">
        <f t="shared" si="13"/>
        <v>126583</v>
      </c>
      <c r="N23" s="34">
        <f t="shared" si="13"/>
        <v>10920</v>
      </c>
      <c r="O23" s="35"/>
    </row>
    <row r="24" s="3" customFormat="1" ht="27" customHeight="1" spans="1:1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</row>
  </sheetData>
  <mergeCells count="12">
    <mergeCell ref="A1:O1"/>
    <mergeCell ref="A2:E2"/>
    <mergeCell ref="L2:O2"/>
    <mergeCell ref="C3:E3"/>
    <mergeCell ref="F3:H3"/>
    <mergeCell ref="I3:K3"/>
    <mergeCell ref="L3:N3"/>
    <mergeCell ref="A23:B23"/>
    <mergeCell ref="A24:O24"/>
    <mergeCell ref="A3:A4"/>
    <mergeCell ref="B3:B4"/>
    <mergeCell ref="O3:O4"/>
  </mergeCells>
  <printOptions horizontalCentered="1"/>
  <pageMargins left="0.590277777777778" right="0.590277777777778" top="0.590277777777778" bottom="0.393055555555556" header="0.5" footer="0.196527777777778"/>
  <pageSetup paperSize="9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爱的精灵</cp:lastModifiedBy>
  <dcterms:created xsi:type="dcterms:W3CDTF">2024-09-23T06:22:00Z</dcterms:created>
  <dcterms:modified xsi:type="dcterms:W3CDTF">2026-03-10T01:23:20Z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92300CD51062406C9FD593AA4AE19F04_13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